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kjs.sharepoint.com/teams/DemokratietagRP-SP/Freigegebene Dokumente/ÖA/1_Final/Download-Material/"/>
    </mc:Choice>
  </mc:AlternateContent>
  <xr:revisionPtr revIDLastSave="0" documentId="8_{790C4617-31CC-4773-AF1F-2CAB23278575}" xr6:coauthVersionLast="47" xr6:coauthVersionMax="47" xr10:uidLastSave="{00000000-0000-0000-0000-000000000000}"/>
  <bookViews>
    <workbookView xWindow="1800" yWindow="75" windowWidth="24975" windowHeight="13935" xr2:uid="{00000000-000D-0000-FFFF-FFFF00000000}"/>
  </bookViews>
  <sheets>
    <sheet name="Aufgabenplan" sheetId="16" r:id="rId1"/>
    <sheet name="Personalplanung" sheetId="10" state="hidden" r:id="rId2"/>
    <sheet name="Tätigkeitsbeschreibung" sheetId="9" state="hidden" r:id="rId3"/>
    <sheet name="Finanzplan" sheetId="12" r:id="rId4"/>
    <sheet name="Mietdaten" sheetId="14" state="hidden" r:id="rId5"/>
    <sheet name="TVöD Bund" sheetId="5" state="hidden" r:id="rId6"/>
    <sheet name="TV-L allgemein" sheetId="6" state="hidden" r:id="rId7"/>
    <sheet name="Datenblatt" sheetId="4" state="hidden" r:id="rId8"/>
  </sheets>
  <definedNames>
    <definedName name="allgemein">#REF!</definedName>
    <definedName name="Anschaffungen">#REF!</definedName>
    <definedName name="_xlnm.Print_Area" localSheetId="2">Tätigkeitsbeschreibung!$A$1:$J$64</definedName>
    <definedName name="Mieten">#REF!</definedName>
    <definedName name="Öffentlichkeitsarebit">#REF!</definedName>
    <definedName name="Publikationen">#REF!</definedName>
    <definedName name="Reisekosten">#REF!</definedName>
    <definedName name="Stellenplan">#REF!</definedName>
    <definedName name="Text1" localSheetId="0">Aufgabenplan!#REF!</definedName>
    <definedName name="Text1" localSheetId="3">Finanzplan!#REF!</definedName>
    <definedName name="Text2" localSheetId="0">Aufgabenplan!$B$3</definedName>
    <definedName name="Text2" localSheetId="3">Finanzplan!$B$3</definedName>
    <definedName name="Text3" localSheetId="0">Aufgabenplan!$B$1</definedName>
    <definedName name="Text3" localSheetId="3">Finanzplan!$B$1</definedName>
    <definedName name="Veranstaltungskosten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2" l="1"/>
  <c r="D14" i="12"/>
  <c r="I10" i="4"/>
  <c r="J10" i="4" s="1"/>
  <c r="I8" i="4"/>
  <c r="J8" i="4" s="1"/>
  <c r="C20" i="14" l="1"/>
  <c r="D18" i="14"/>
  <c r="E18" i="14" s="1"/>
  <c r="D17" i="14"/>
  <c r="E17" i="14" s="1"/>
  <c r="D16" i="14"/>
  <c r="E16" i="14" s="1"/>
  <c r="D15" i="14"/>
  <c r="E15" i="14" s="1"/>
  <c r="D14" i="14"/>
  <c r="E14" i="14" s="1"/>
  <c r="D13" i="14"/>
  <c r="E13" i="14" s="1"/>
  <c r="D12" i="14"/>
  <c r="E12" i="14" s="1"/>
  <c r="D11" i="14"/>
  <c r="E11" i="14" s="1"/>
  <c r="E10" i="14"/>
  <c r="D10" i="14"/>
  <c r="D9" i="14"/>
  <c r="E9" i="14" s="1"/>
  <c r="D8" i="14"/>
  <c r="E8" i="14" s="1"/>
  <c r="D7" i="14"/>
  <c r="E7" i="14" s="1"/>
  <c r="E21" i="14" l="1"/>
  <c r="C2" i="4" l="1"/>
  <c r="B6" i="4"/>
  <c r="B5" i="4"/>
  <c r="B4" i="4"/>
  <c r="B3" i="4"/>
  <c r="B2" i="4"/>
  <c r="N28" i="10" l="1"/>
  <c r="O28" i="10"/>
  <c r="AC13" i="10"/>
  <c r="AB13" i="10"/>
  <c r="AA13" i="10"/>
  <c r="Z13" i="10"/>
  <c r="AC10" i="10"/>
  <c r="AB10" i="10"/>
  <c r="AA10" i="10"/>
  <c r="Z10" i="10"/>
  <c r="AC7" i="10"/>
  <c r="AB7" i="10"/>
  <c r="AB6" i="10" s="1"/>
  <c r="AA7" i="10"/>
  <c r="Z7" i="10"/>
  <c r="AC24" i="10"/>
  <c r="AB24" i="10"/>
  <c r="AA24" i="10"/>
  <c r="Z24" i="10"/>
  <c r="AD24" i="10" s="1"/>
  <c r="AE24" i="10" s="1"/>
  <c r="AC21" i="10"/>
  <c r="AD21" i="10" s="1"/>
  <c r="AE21" i="10" s="1"/>
  <c r="AB21" i="10"/>
  <c r="AA21" i="10"/>
  <c r="Z21" i="10"/>
  <c r="AC18" i="10"/>
  <c r="AB18" i="10"/>
  <c r="AB17" i="10" s="1"/>
  <c r="AA18" i="10"/>
  <c r="AA17" i="10" s="1"/>
  <c r="Z18" i="10"/>
  <c r="Z17" i="10" s="1"/>
  <c r="AC35" i="10"/>
  <c r="AB35" i="10"/>
  <c r="AA35" i="10"/>
  <c r="Z35" i="10"/>
  <c r="AC32" i="10"/>
  <c r="AB32" i="10"/>
  <c r="AA32" i="10"/>
  <c r="Z32" i="10"/>
  <c r="AC29" i="10"/>
  <c r="AB29" i="10"/>
  <c r="AB28" i="10" s="1"/>
  <c r="AA29" i="10"/>
  <c r="Z29" i="10"/>
  <c r="AC46" i="10"/>
  <c r="AB46" i="10"/>
  <c r="AA46" i="10"/>
  <c r="AA39" i="10" s="1"/>
  <c r="Z46" i="10"/>
  <c r="AC43" i="10"/>
  <c r="AB43" i="10"/>
  <c r="AA43" i="10"/>
  <c r="Z43" i="10"/>
  <c r="AC40" i="10"/>
  <c r="AB40" i="10"/>
  <c r="AA40" i="10"/>
  <c r="Z40" i="10"/>
  <c r="T46" i="10"/>
  <c r="S46" i="10"/>
  <c r="R46" i="10"/>
  <c r="Q46" i="10"/>
  <c r="T43" i="10"/>
  <c r="S43" i="10"/>
  <c r="R43" i="10"/>
  <c r="Q43" i="10"/>
  <c r="U43" i="10" s="1"/>
  <c r="V43" i="10" s="1"/>
  <c r="T40" i="10"/>
  <c r="S40" i="10"/>
  <c r="R40" i="10"/>
  <c r="Q40" i="10"/>
  <c r="T35" i="10"/>
  <c r="S35" i="10"/>
  <c r="R35" i="10"/>
  <c r="Q35" i="10"/>
  <c r="T32" i="10"/>
  <c r="S32" i="10"/>
  <c r="R32" i="10"/>
  <c r="Q32" i="10"/>
  <c r="T29" i="10"/>
  <c r="S29" i="10"/>
  <c r="S28" i="10" s="1"/>
  <c r="R29" i="10"/>
  <c r="R28" i="10" s="1"/>
  <c r="Q29" i="10"/>
  <c r="Q28" i="10" s="1"/>
  <c r="T24" i="10"/>
  <c r="S24" i="10"/>
  <c r="R24" i="10"/>
  <c r="Q24" i="10"/>
  <c r="T21" i="10"/>
  <c r="S21" i="10"/>
  <c r="R21" i="10"/>
  <c r="Q21" i="10"/>
  <c r="T18" i="10"/>
  <c r="T17" i="10" s="1"/>
  <c r="S18" i="10"/>
  <c r="S17" i="10" s="1"/>
  <c r="R18" i="10"/>
  <c r="Q18" i="10"/>
  <c r="Q17" i="10" s="1"/>
  <c r="T13" i="10"/>
  <c r="S13" i="10"/>
  <c r="R13" i="10"/>
  <c r="Q13" i="10"/>
  <c r="U13" i="10" s="1"/>
  <c r="V13" i="10" s="1"/>
  <c r="U10" i="10"/>
  <c r="V10" i="10" s="1"/>
  <c r="T10" i="10"/>
  <c r="S10" i="10"/>
  <c r="R10" i="10"/>
  <c r="Q10" i="10"/>
  <c r="T7" i="10"/>
  <c r="T6" i="10" s="1"/>
  <c r="S7" i="10"/>
  <c r="S6" i="10" s="1"/>
  <c r="R7" i="10"/>
  <c r="Q7" i="10"/>
  <c r="Q6" i="10" s="1"/>
  <c r="K13" i="10"/>
  <c r="J13" i="10"/>
  <c r="I13" i="10"/>
  <c r="H13" i="10"/>
  <c r="L13" i="10" s="1"/>
  <c r="M13" i="10" s="1"/>
  <c r="K10" i="10"/>
  <c r="J10" i="10"/>
  <c r="I10" i="10"/>
  <c r="H10" i="10"/>
  <c r="L10" i="10" s="1"/>
  <c r="M10" i="10" s="1"/>
  <c r="K7" i="10"/>
  <c r="K6" i="10" s="1"/>
  <c r="J7" i="10"/>
  <c r="I7" i="10"/>
  <c r="H7" i="10"/>
  <c r="L7" i="10" s="1"/>
  <c r="K24" i="10"/>
  <c r="J24" i="10"/>
  <c r="I24" i="10"/>
  <c r="H24" i="10"/>
  <c r="K21" i="10"/>
  <c r="J21" i="10"/>
  <c r="I21" i="10"/>
  <c r="H21" i="10"/>
  <c r="K18" i="10"/>
  <c r="K17" i="10" s="1"/>
  <c r="J18" i="10"/>
  <c r="I18" i="10"/>
  <c r="I17" i="10" s="1"/>
  <c r="H18" i="10"/>
  <c r="L18" i="10" s="1"/>
  <c r="M18" i="10" s="1"/>
  <c r="K35" i="10"/>
  <c r="J35" i="10"/>
  <c r="I35" i="10"/>
  <c r="H35" i="10"/>
  <c r="K32" i="10"/>
  <c r="J32" i="10"/>
  <c r="I32" i="10"/>
  <c r="H32" i="10"/>
  <c r="K29" i="10"/>
  <c r="J29" i="10"/>
  <c r="I29" i="10"/>
  <c r="H29" i="10"/>
  <c r="K46" i="10"/>
  <c r="J46" i="10"/>
  <c r="I46" i="10"/>
  <c r="H46" i="10"/>
  <c r="K43" i="10"/>
  <c r="J43" i="10"/>
  <c r="I43" i="10"/>
  <c r="H43" i="10"/>
  <c r="K40" i="10"/>
  <c r="J40" i="10"/>
  <c r="I40" i="10"/>
  <c r="H40" i="10"/>
  <c r="AC66" i="10"/>
  <c r="AB66" i="10"/>
  <c r="AA66" i="10"/>
  <c r="Z66" i="10"/>
  <c r="AC63" i="10"/>
  <c r="AB63" i="10"/>
  <c r="AA63" i="10"/>
  <c r="Z63" i="10"/>
  <c r="AC60" i="10"/>
  <c r="AB60" i="10"/>
  <c r="AA60" i="10"/>
  <c r="Z60" i="10"/>
  <c r="AD60" i="10" s="1"/>
  <c r="AE60" i="10" s="1"/>
  <c r="AC57" i="10"/>
  <c r="AB57" i="10"/>
  <c r="AA57" i="10"/>
  <c r="Z57" i="10"/>
  <c r="AD57" i="10" s="1"/>
  <c r="AE57" i="10" s="1"/>
  <c r="AC54" i="10"/>
  <c r="AB54" i="10"/>
  <c r="AA54" i="10"/>
  <c r="Z54" i="10"/>
  <c r="AC51" i="10"/>
  <c r="AB51" i="10"/>
  <c r="AA51" i="10"/>
  <c r="AA50" i="10" s="1"/>
  <c r="Z51" i="10"/>
  <c r="AD51" i="10" s="1"/>
  <c r="T66" i="10"/>
  <c r="S66" i="10"/>
  <c r="R66" i="10"/>
  <c r="Q66" i="10"/>
  <c r="U66" i="10" s="1"/>
  <c r="V66" i="10" s="1"/>
  <c r="T63" i="10"/>
  <c r="S63" i="10"/>
  <c r="R63" i="10"/>
  <c r="Q63" i="10"/>
  <c r="T60" i="10"/>
  <c r="S60" i="10"/>
  <c r="R60" i="10"/>
  <c r="Q60" i="10"/>
  <c r="T57" i="10"/>
  <c r="S57" i="10"/>
  <c r="R57" i="10"/>
  <c r="Q57" i="10"/>
  <c r="U57" i="10" s="1"/>
  <c r="V57" i="10" s="1"/>
  <c r="T54" i="10"/>
  <c r="S54" i="10"/>
  <c r="R54" i="10"/>
  <c r="Q54" i="10"/>
  <c r="T51" i="10"/>
  <c r="S51" i="10"/>
  <c r="S50" i="10" s="1"/>
  <c r="R51" i="10"/>
  <c r="R50" i="10" s="1"/>
  <c r="Q51" i="10"/>
  <c r="K66" i="10"/>
  <c r="J66" i="10"/>
  <c r="I66" i="10"/>
  <c r="H66" i="10"/>
  <c r="L66" i="10" s="1"/>
  <c r="M66" i="10" s="1"/>
  <c r="K63" i="10"/>
  <c r="J63" i="10"/>
  <c r="I63" i="10"/>
  <c r="H63" i="10"/>
  <c r="L63" i="10" s="1"/>
  <c r="M63" i="10" s="1"/>
  <c r="K60" i="10"/>
  <c r="J60" i="10"/>
  <c r="I60" i="10"/>
  <c r="H60" i="10"/>
  <c r="L60" i="10" s="1"/>
  <c r="M60" i="10" s="1"/>
  <c r="K57" i="10"/>
  <c r="J57" i="10"/>
  <c r="I57" i="10"/>
  <c r="H57" i="10"/>
  <c r="K54" i="10"/>
  <c r="J54" i="10"/>
  <c r="I54" i="10"/>
  <c r="H54" i="10"/>
  <c r="L54" i="10" s="1"/>
  <c r="M54" i="10" s="1"/>
  <c r="K51" i="10"/>
  <c r="K50" i="10" s="1"/>
  <c r="J51" i="10"/>
  <c r="I51" i="10"/>
  <c r="H51" i="10"/>
  <c r="H50" i="10" s="1"/>
  <c r="AC77" i="10"/>
  <c r="AB77" i="10"/>
  <c r="AA77" i="10"/>
  <c r="Z77" i="10"/>
  <c r="AC74" i="10"/>
  <c r="AB74" i="10"/>
  <c r="AA74" i="10"/>
  <c r="AA70" i="10" s="1"/>
  <c r="Z74" i="10"/>
  <c r="AC71" i="10"/>
  <c r="AC70" i="10" s="1"/>
  <c r="AB71" i="10"/>
  <c r="AA71" i="10"/>
  <c r="Z71" i="10"/>
  <c r="T77" i="10"/>
  <c r="S77" i="10"/>
  <c r="R77" i="10"/>
  <c r="Q77" i="10"/>
  <c r="T74" i="10"/>
  <c r="S74" i="10"/>
  <c r="R74" i="10"/>
  <c r="Q74" i="10"/>
  <c r="T71" i="10"/>
  <c r="T70" i="10" s="1"/>
  <c r="S71" i="10"/>
  <c r="R71" i="10"/>
  <c r="Q71" i="10"/>
  <c r="U71" i="10" s="1"/>
  <c r="V71" i="10" s="1"/>
  <c r="H77" i="10"/>
  <c r="I77" i="10"/>
  <c r="J77" i="10"/>
  <c r="K77" i="10"/>
  <c r="I74" i="10"/>
  <c r="J74" i="10"/>
  <c r="K74" i="10"/>
  <c r="L74" i="10"/>
  <c r="I71" i="10"/>
  <c r="J71" i="10"/>
  <c r="K71" i="10"/>
  <c r="H71" i="10"/>
  <c r="L71" i="10" s="1"/>
  <c r="AA6" i="10"/>
  <c r="I6" i="10"/>
  <c r="R6" i="10"/>
  <c r="H74" i="10"/>
  <c r="AC28" i="10" l="1"/>
  <c r="L24" i="10"/>
  <c r="M24" i="10" s="1"/>
  <c r="U63" i="10"/>
  <c r="V63" i="10" s="1"/>
  <c r="K39" i="10"/>
  <c r="AB39" i="10"/>
  <c r="T39" i="10"/>
  <c r="H28" i="10"/>
  <c r="L6" i="10"/>
  <c r="U21" i="10"/>
  <c r="V21" i="10" s="1"/>
  <c r="T28" i="10"/>
  <c r="AC39" i="10"/>
  <c r="AC17" i="10"/>
  <c r="I50" i="10"/>
  <c r="U60" i="10"/>
  <c r="V60" i="10" s="1"/>
  <c r="AI60" i="10" s="1"/>
  <c r="I28" i="10"/>
  <c r="U24" i="10"/>
  <c r="V24" i="10" s="1"/>
  <c r="AD43" i="10"/>
  <c r="AE43" i="10" s="1"/>
  <c r="Z28" i="10"/>
  <c r="AD35" i="10"/>
  <c r="AE35" i="10" s="1"/>
  <c r="AD10" i="10"/>
  <c r="AE10" i="10" s="1"/>
  <c r="AD77" i="10"/>
  <c r="AE77" i="10" s="1"/>
  <c r="L43" i="10"/>
  <c r="M43" i="10" s="1"/>
  <c r="AI43" i="10" s="1"/>
  <c r="R17" i="10"/>
  <c r="AA28" i="10"/>
  <c r="AA3" i="10" s="1"/>
  <c r="AD13" i="10"/>
  <c r="AE13" i="10" s="1"/>
  <c r="L32" i="10"/>
  <c r="M32" i="10" s="1"/>
  <c r="J50" i="10"/>
  <c r="K28" i="10"/>
  <c r="U32" i="10"/>
  <c r="V32" i="10" s="1"/>
  <c r="S39" i="10"/>
  <c r="M17" i="10"/>
  <c r="J70" i="10"/>
  <c r="R70" i="10"/>
  <c r="U54" i="10"/>
  <c r="V54" i="10" s="1"/>
  <c r="H39" i="10"/>
  <c r="L29" i="10"/>
  <c r="U35" i="10"/>
  <c r="V35" i="10" s="1"/>
  <c r="J28" i="10"/>
  <c r="I70" i="10"/>
  <c r="L77" i="10"/>
  <c r="AB70" i="10"/>
  <c r="L57" i="10"/>
  <c r="M57" i="10" s="1"/>
  <c r="AD63" i="10"/>
  <c r="AE63" i="10" s="1"/>
  <c r="I39" i="10"/>
  <c r="L35" i="10"/>
  <c r="M35" i="10" s="1"/>
  <c r="U46" i="10"/>
  <c r="V46" i="10" s="1"/>
  <c r="AD40" i="10"/>
  <c r="AD18" i="10"/>
  <c r="H6" i="10"/>
  <c r="U77" i="10"/>
  <c r="V77" i="10" s="1"/>
  <c r="Q50" i="10"/>
  <c r="Z50" i="10"/>
  <c r="AD66" i="10"/>
  <c r="AE66" i="10" s="1"/>
  <c r="J39" i="10"/>
  <c r="J6" i="10"/>
  <c r="R39" i="10"/>
  <c r="J17" i="10"/>
  <c r="AD54" i="10"/>
  <c r="AE54" i="10" s="1"/>
  <c r="L40" i="10"/>
  <c r="U29" i="10"/>
  <c r="AD29" i="10"/>
  <c r="AD7" i="10"/>
  <c r="S70" i="10"/>
  <c r="Z70" i="10"/>
  <c r="AD74" i="10"/>
  <c r="AE74" i="10" s="1"/>
  <c r="T50" i="10"/>
  <c r="AB50" i="10"/>
  <c r="AB3" i="10" s="1"/>
  <c r="L21" i="10"/>
  <c r="M21" i="10" s="1"/>
  <c r="U40" i="10"/>
  <c r="V40" i="10" s="1"/>
  <c r="AC6" i="10"/>
  <c r="H17" i="10"/>
  <c r="L46" i="10"/>
  <c r="AD46" i="10"/>
  <c r="Z39" i="10"/>
  <c r="Q39" i="10"/>
  <c r="Q3" i="10" s="1"/>
  <c r="AE7" i="10"/>
  <c r="AE6" i="10" s="1"/>
  <c r="AD32" i="10"/>
  <c r="AE32" i="10" s="1"/>
  <c r="AE40" i="10"/>
  <c r="U18" i="10"/>
  <c r="U7" i="10"/>
  <c r="U6" i="10" s="1"/>
  <c r="M7" i="10"/>
  <c r="M6" i="10" s="1"/>
  <c r="M40" i="10"/>
  <c r="K70" i="10"/>
  <c r="K3" i="10" s="1"/>
  <c r="AD50" i="10"/>
  <c r="AE51" i="10"/>
  <c r="AC50" i="10"/>
  <c r="U51" i="10"/>
  <c r="L51" i="10"/>
  <c r="AD71" i="10"/>
  <c r="AD70" i="10" s="1"/>
  <c r="Q70" i="10"/>
  <c r="U74" i="10"/>
  <c r="V74" i="10" s="1"/>
  <c r="V70" i="10" s="1"/>
  <c r="M77" i="10"/>
  <c r="H70" i="10"/>
  <c r="M74" i="10"/>
  <c r="AJ10" i="10"/>
  <c r="AJ57" i="10"/>
  <c r="AI57" i="10"/>
  <c r="AJ40" i="10"/>
  <c r="I3" i="10" l="1"/>
  <c r="H3" i="10"/>
  <c r="AJ60" i="10"/>
  <c r="U39" i="10"/>
  <c r="L17" i="10"/>
  <c r="U70" i="10"/>
  <c r="T3" i="10"/>
  <c r="AI74" i="10"/>
  <c r="S3" i="10"/>
  <c r="J3" i="10"/>
  <c r="R3" i="10"/>
  <c r="AC3" i="10"/>
  <c r="AD6" i="10"/>
  <c r="AE29" i="10"/>
  <c r="AE28" i="10" s="1"/>
  <c r="AD28" i="10"/>
  <c r="M51" i="10"/>
  <c r="M50" i="10" s="1"/>
  <c r="L50" i="10"/>
  <c r="V29" i="10"/>
  <c r="V28" i="10" s="1"/>
  <c r="U28" i="10"/>
  <c r="AE18" i="10"/>
  <c r="AE17" i="10" s="1"/>
  <c r="AD17" i="10"/>
  <c r="M29" i="10"/>
  <c r="M28" i="10" s="1"/>
  <c r="L28" i="10"/>
  <c r="L3" i="10" s="1"/>
  <c r="V39" i="10"/>
  <c r="AJ54" i="10"/>
  <c r="AJ74" i="10"/>
  <c r="AE50" i="10"/>
  <c r="V18" i="10"/>
  <c r="U17" i="10"/>
  <c r="AE46" i="10"/>
  <c r="AE39" i="10" s="1"/>
  <c r="AD39" i="10"/>
  <c r="M46" i="10"/>
  <c r="M39" i="10" s="1"/>
  <c r="L39" i="10"/>
  <c r="AJ18" i="10"/>
  <c r="V7" i="10"/>
  <c r="V6" i="10" s="1"/>
  <c r="V51" i="10"/>
  <c r="V50" i="10" s="1"/>
  <c r="U50" i="10"/>
  <c r="AJ51" i="10"/>
  <c r="AE71" i="10"/>
  <c r="AE70" i="10" s="1"/>
  <c r="AJ21" i="10"/>
  <c r="AI63" i="10"/>
  <c r="AJ63" i="10"/>
  <c r="AJ7" i="10"/>
  <c r="AI40" i="10"/>
  <c r="AI10" i="10"/>
  <c r="Z6" i="10"/>
  <c r="Z3" i="10" s="1"/>
  <c r="AJ29" i="10"/>
  <c r="AJ71" i="10"/>
  <c r="M71" i="10"/>
  <c r="M70" i="10" s="1"/>
  <c r="L70" i="10"/>
  <c r="AJ43" i="10"/>
  <c r="M3" i="10" l="1"/>
  <c r="AD3" i="10"/>
  <c r="AE3" i="10"/>
  <c r="U3" i="10"/>
  <c r="AI51" i="10"/>
  <c r="V17" i="10"/>
  <c r="V3" i="10" s="1"/>
  <c r="AI18" i="10"/>
  <c r="AI21" i="10"/>
  <c r="AI71" i="10"/>
  <c r="AJ13" i="10"/>
  <c r="AI54" i="10"/>
  <c r="AI7" i="10"/>
  <c r="AI29" i="10"/>
  <c r="AI13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Thieme, Nicole</author>
  </authors>
  <commentList>
    <comment ref="I21" authorId="0" shapeId="0" xr:uid="{00000000-0006-0000-0400-000001000000}">
      <text>
        <r>
          <rPr>
            <sz val="9"/>
            <color indexed="81"/>
            <rFont val="Tahoma"/>
            <family val="2"/>
          </rPr>
          <t>Angabe für den eigenen Tarifvertrag (sofern vorhanden) sowie Angabe, mit welcher Einstufung das zum TVöD-Bund vergleichbar ist</t>
        </r>
      </text>
    </comment>
    <comment ref="I30" authorId="0" shapeId="0" xr:uid="{00000000-0006-0000-0400-000002000000}">
      <text>
        <r>
          <rPr>
            <sz val="9"/>
            <color indexed="81"/>
            <rFont val="Tahoma"/>
            <family val="2"/>
          </rPr>
          <t>im Verhältnis zur einer 100 % Stelle</t>
        </r>
      </text>
    </comment>
  </commentList>
</comments>
</file>

<file path=xl/sharedStrings.xml><?xml version="1.0" encoding="utf-8"?>
<sst xmlns="http://schemas.openxmlformats.org/spreadsheetml/2006/main" count="452" uniqueCount="291">
  <si>
    <t>Arbeitsplan für Demokratietag</t>
  </si>
  <si>
    <t>Zeitraum: xx.xx-xx.xx.xxxx</t>
  </si>
  <si>
    <t xml:space="preserve">(inkl. Meilensteine) </t>
  </si>
  <si>
    <t>Meilensteine</t>
  </si>
  <si>
    <t>Bis wann?</t>
  </si>
  <si>
    <t>Aufgaben (Was?)</t>
  </si>
  <si>
    <t>Wer?</t>
  </si>
  <si>
    <t>Bemerkungen</t>
  </si>
  <si>
    <t xml:space="preserve">...z.B. Grobplanung </t>
  </si>
  <si>
    <t>…z.B. Kontaktaufnahme mit Freiwilligenagentur</t>
  </si>
  <si>
    <t>...z.B. Räume reservieren</t>
  </si>
  <si>
    <t>...z.B. Stationen/Module/Exkursion planen</t>
  </si>
  <si>
    <t>...z.B. ZIM erstellen</t>
  </si>
  <si>
    <t>…z.B. Liste mit Material für Workshop erstellen</t>
  </si>
  <si>
    <t>…z.B. Öffentlichkeitarbeit planen</t>
  </si>
  <si>
    <t>…z.B. Pressemitteilung verfassen</t>
  </si>
  <si>
    <t>...z.B. Fotos/Video am Tag machen</t>
  </si>
  <si>
    <t>…z.B. Beitrag für Schulwebseite verfassen</t>
  </si>
  <si>
    <t>3 Jahre (2019-21)</t>
  </si>
  <si>
    <t>I</t>
  </si>
  <si>
    <t>II</t>
  </si>
  <si>
    <t>III</t>
  </si>
  <si>
    <t>IV</t>
  </si>
  <si>
    <t>SUM</t>
  </si>
  <si>
    <t>VZÄ</t>
  </si>
  <si>
    <t>Mittelwert</t>
  </si>
  <si>
    <t>Summe</t>
  </si>
  <si>
    <t>SUMME Personalressourcen (Aufwand h &amp; VZÄ)</t>
  </si>
  <si>
    <t>A. Modul</t>
  </si>
  <si>
    <t>A1. Sub-Modul</t>
  </si>
  <si>
    <t>A2. Sub-Modul</t>
  </si>
  <si>
    <t>A3. Sub-Modul</t>
  </si>
  <si>
    <t>B. Modul</t>
  </si>
  <si>
    <t>B1. Sub-Modul</t>
  </si>
  <si>
    <t>B2. Sub-Modul</t>
  </si>
  <si>
    <t>B3. Sub-Modul</t>
  </si>
  <si>
    <t>C. Modul</t>
  </si>
  <si>
    <t>C1. Sub-Modul</t>
  </si>
  <si>
    <t>C2. Sub-Modul</t>
  </si>
  <si>
    <t>C3. Sub-Modul</t>
  </si>
  <si>
    <t>D. Modul</t>
  </si>
  <si>
    <t>D1. Sub-Modul</t>
  </si>
  <si>
    <t>D2. Sub-Modul</t>
  </si>
  <si>
    <t>D3. Sub-Modul</t>
  </si>
  <si>
    <t>E. Modul</t>
  </si>
  <si>
    <t>E1. Sub-Modul</t>
  </si>
  <si>
    <t>E2. Sub-Modul</t>
  </si>
  <si>
    <t>E3. Sub-Modul</t>
  </si>
  <si>
    <t>E4. Sub-Modul</t>
  </si>
  <si>
    <t>E5.Sub-Modul</t>
  </si>
  <si>
    <t>E6. Sub-Modul</t>
  </si>
  <si>
    <t>F. Modul</t>
  </si>
  <si>
    <t>F1. Sub-Modul</t>
  </si>
  <si>
    <t>F2. Sub-Modul</t>
  </si>
  <si>
    <t>F3. Sub-Modul</t>
  </si>
  <si>
    <t>Tätigkeitsbeschreibung</t>
  </si>
  <si>
    <t xml:space="preserve">Darstellung für eine Personalstelle im Projekt: </t>
  </si>
  <si>
    <t>IJFD</t>
  </si>
  <si>
    <t>für einen neuen Arbeitsplatz</t>
  </si>
  <si>
    <t xml:space="preserve">FSJ </t>
  </si>
  <si>
    <t>für die Änderung eines bereits genehmigten Arbeitsplatzes</t>
  </si>
  <si>
    <t>FÖJ</t>
  </si>
  <si>
    <t>Einzelmaßnahme</t>
  </si>
  <si>
    <t>Antragstellerin/-steller (Kurzbezeichnung)</t>
  </si>
  <si>
    <t xml:space="preserve"> </t>
  </si>
  <si>
    <t>Stellenbezeichnung</t>
  </si>
  <si>
    <t>Stellenbesetzung</t>
  </si>
  <si>
    <t>Name</t>
  </si>
  <si>
    <t>Geburtsdatum</t>
  </si>
  <si>
    <t>Entgeltgruppe/Erfahrungsstufe</t>
  </si>
  <si>
    <r>
      <t xml:space="preserve">1. Tätigkeiten, </t>
    </r>
    <r>
      <rPr>
        <sz val="10"/>
        <rFont val="Arial"/>
        <family val="2"/>
      </rPr>
      <t>beschrieben nach dem Stand vom</t>
    </r>
  </si>
  <si>
    <t>1.1 Art und Umfang der am Arbeitsplatz auszuübenden Tätigkeiten.</t>
  </si>
  <si>
    <t>Die Tätigkeiten sind – nach sachlichen Gruppen unter Berücksichtigung des Grades der Mitwirkung an einer Aufgabe – zu ordnen. Sie sind konkret zu beschreiben und entsprechend dem Anteil an der Arbeitszeit prozentual anzugeben. Nur gelegentlich vorkommende Tätigkeiten sollten nicht angegeben werden.</t>
  </si>
  <si>
    <t xml:space="preserve">lfd. 
Nr. </t>
  </si>
  <si>
    <t>Tätigkeit, projektbezogen</t>
  </si>
  <si>
    <t>Anteil der Arbeitszeit in v. H.</t>
  </si>
  <si>
    <t>1.2 Die Wahrnehmung der Aufgaben erfordert insbesondere folgende Fähigkeiten und Kenntnisse:</t>
  </si>
  <si>
    <t>2. Befugnisse der Arbeitsplatzinhaberin/des Arbeitsplatzinhabers</t>
  </si>
  <si>
    <t>3.  Die Arbeitsplatzinhaberin/Der Arbeitsplatzinhaber ist folgender Person unmittelbar unterstellt:</t>
  </si>
  <si>
    <t xml:space="preserve">Berlin, </t>
  </si>
  <si>
    <t>Ort, Datum</t>
  </si>
  <si>
    <t xml:space="preserve">Unterschrift(en) der nach Satzung / dem Gesellschaftervertrag </t>
  </si>
  <si>
    <t>vertretungsberechtigten Person(en)</t>
  </si>
  <si>
    <t>Finanzplan für Demokratietag (Beispiel)</t>
  </si>
  <si>
    <t xml:space="preserve">Budget Insgesamt: </t>
  </si>
  <si>
    <t>Leistung (Was?)</t>
  </si>
  <si>
    <t>Zeitpunkt der Anschaffung (Wann?)</t>
  </si>
  <si>
    <t>Kalkulation</t>
  </si>
  <si>
    <t>geplante Ausgaben</t>
  </si>
  <si>
    <t>angefallene Ausgaben</t>
  </si>
  <si>
    <t>Anmerkung</t>
  </si>
  <si>
    <t>dd.mm.jjj</t>
  </si>
  <si>
    <t>BelegNr.</t>
  </si>
  <si>
    <t>...z.B. Druck von Flyern</t>
  </si>
  <si>
    <t>Kostenvoranschlag einholen</t>
  </si>
  <si>
    <t>…z.B. Honorarkosten für Referent:in</t>
  </si>
  <si>
    <t>…z.B. Fahrtkosten</t>
  </si>
  <si>
    <t>Belege aufheben</t>
  </si>
  <si>
    <t>…z.B. Materialkosten</t>
  </si>
  <si>
    <t>Rechnung anfordern</t>
  </si>
  <si>
    <t>…z.B. Blumen</t>
  </si>
  <si>
    <t>Ermittlung von Arbeitsplatzkosten je Standort für Anträge/Kalkulationen</t>
  </si>
  <si>
    <t>Standortkosten monatlich</t>
  </si>
  <si>
    <t>Arbeitsplätze</t>
  </si>
  <si>
    <t>Kosten pro AP</t>
  </si>
  <si>
    <t>Aufgerundet</t>
  </si>
  <si>
    <t>Kosten je Arbeitsplatz je Monat</t>
  </si>
  <si>
    <t>Standort</t>
  </si>
  <si>
    <t>Berlin</t>
  </si>
  <si>
    <t>Bremen</t>
  </si>
  <si>
    <t>Dresden</t>
  </si>
  <si>
    <t>Frankfurt</t>
  </si>
  <si>
    <t>Hamburg</t>
  </si>
  <si>
    <t>Jena</t>
  </si>
  <si>
    <t>Kiel</t>
  </si>
  <si>
    <t>Köln</t>
  </si>
  <si>
    <t>Magdeburg</t>
  </si>
  <si>
    <t>München</t>
  </si>
  <si>
    <t>Schwerin</t>
  </si>
  <si>
    <t>Trier</t>
  </si>
  <si>
    <t>(Leer)</t>
  </si>
  <si>
    <t>Gesamtergebnis</t>
  </si>
  <si>
    <t>Durchschnitt</t>
  </si>
  <si>
    <t>Grundlagen:</t>
  </si>
  <si>
    <t>Die Standortkosten habe ich aus den Kalkulationen gezogen</t>
  </si>
  <si>
    <t>Die Arbeitsplätze ebenfalls, außer Berlin.</t>
  </si>
  <si>
    <t>Berlin habe ich geschätzt anhand der bebuchten Mitarbeiter-KST in 08/19 minus Standort-Arbeitsplätze.</t>
  </si>
  <si>
    <t>E</t>
  </si>
  <si>
    <t>Stufe</t>
  </si>
  <si>
    <t>E / Stufe</t>
  </si>
  <si>
    <t>01.03.2018
-
31.03.2019</t>
  </si>
  <si>
    <t>01.04.2019
-
28.02.2020</t>
  </si>
  <si>
    <t>01.03.2020
-
31.08.2020</t>
  </si>
  <si>
    <t>Monats-Brutto</t>
  </si>
  <si>
    <t>Jahressonder
zahlung</t>
  </si>
  <si>
    <t>ø-Monats-
gehalt</t>
  </si>
  <si>
    <t>5 / 1</t>
  </si>
  <si>
    <t>5 / 2</t>
  </si>
  <si>
    <t>5 / 3</t>
  </si>
  <si>
    <t>5 / 4</t>
  </si>
  <si>
    <t>5 / 5</t>
  </si>
  <si>
    <t>5 / 6</t>
  </si>
  <si>
    <t>6 / 1</t>
  </si>
  <si>
    <t>6 / 2</t>
  </si>
  <si>
    <t>6 / 3</t>
  </si>
  <si>
    <t>6 / 4</t>
  </si>
  <si>
    <t>6 / 5</t>
  </si>
  <si>
    <t>6 / 6</t>
  </si>
  <si>
    <t>7 / 1</t>
  </si>
  <si>
    <t>7 / 2</t>
  </si>
  <si>
    <t>7 / 3</t>
  </si>
  <si>
    <t>7 / 4</t>
  </si>
  <si>
    <t>7 / 5</t>
  </si>
  <si>
    <t>7 / 6</t>
  </si>
  <si>
    <t>8 / 1</t>
  </si>
  <si>
    <t>8 / 2</t>
  </si>
  <si>
    <t>8 / 3</t>
  </si>
  <si>
    <t>8 / 4</t>
  </si>
  <si>
    <t>8 / 5</t>
  </si>
  <si>
    <t>8 / 6</t>
  </si>
  <si>
    <t>9a</t>
  </si>
  <si>
    <t>9a / 1</t>
  </si>
  <si>
    <t>9a / 2</t>
  </si>
  <si>
    <t>9a / 3</t>
  </si>
  <si>
    <t>9a / 4</t>
  </si>
  <si>
    <t>9a / 5</t>
  </si>
  <si>
    <t>9a / 6</t>
  </si>
  <si>
    <t>9b</t>
  </si>
  <si>
    <t>9b / 1</t>
  </si>
  <si>
    <t>9b / 2</t>
  </si>
  <si>
    <t>9b / 3</t>
  </si>
  <si>
    <t>9b / 4</t>
  </si>
  <si>
    <t>9b / 5</t>
  </si>
  <si>
    <t>9b / 6</t>
  </si>
  <si>
    <t>9c</t>
  </si>
  <si>
    <t>9c / 1</t>
  </si>
  <si>
    <t>9c / 2</t>
  </si>
  <si>
    <t>9c / 3</t>
  </si>
  <si>
    <t>9c / 4</t>
  </si>
  <si>
    <t>9c / 5</t>
  </si>
  <si>
    <t>9c / 6</t>
  </si>
  <si>
    <t>10 / 1</t>
  </si>
  <si>
    <t>10 / 2</t>
  </si>
  <si>
    <t>10 / 3</t>
  </si>
  <si>
    <t>10 / 4</t>
  </si>
  <si>
    <t>10 / 5</t>
  </si>
  <si>
    <t>10 / 6</t>
  </si>
  <si>
    <t>11 / 1</t>
  </si>
  <si>
    <t>11 / 2</t>
  </si>
  <si>
    <t>11 / 3</t>
  </si>
  <si>
    <t>11 / 4</t>
  </si>
  <si>
    <t>11 / 5</t>
  </si>
  <si>
    <t>11 / 6</t>
  </si>
  <si>
    <t>12 / 1</t>
  </si>
  <si>
    <t>12 / 2</t>
  </si>
  <si>
    <t>12 / 3</t>
  </si>
  <si>
    <t>12 / 4</t>
  </si>
  <si>
    <t>12 / 5</t>
  </si>
  <si>
    <t>12 / 6</t>
  </si>
  <si>
    <t>13 / 1</t>
  </si>
  <si>
    <t>13 / 2</t>
  </si>
  <si>
    <t>13 / 3</t>
  </si>
  <si>
    <t>13 / 4</t>
  </si>
  <si>
    <t>13 / 5</t>
  </si>
  <si>
    <t>13 / 6</t>
  </si>
  <si>
    <t>14 / 1</t>
  </si>
  <si>
    <t>14 / 2</t>
  </si>
  <si>
    <t>14 / 3</t>
  </si>
  <si>
    <t>14 / 4</t>
  </si>
  <si>
    <t>14 / 5</t>
  </si>
  <si>
    <t>14 / 6</t>
  </si>
  <si>
    <t>15 / 1</t>
  </si>
  <si>
    <t>15 / 2</t>
  </si>
  <si>
    <t>15 / 3</t>
  </si>
  <si>
    <t>15 / 4</t>
  </si>
  <si>
    <t>15 / 5</t>
  </si>
  <si>
    <t>15 / 6</t>
  </si>
  <si>
    <t>15ü</t>
  </si>
  <si>
    <t>15ü / 1</t>
  </si>
  <si>
    <t>15ü / 2</t>
  </si>
  <si>
    <t>15ü / 3</t>
  </si>
  <si>
    <t>15ü / 4</t>
  </si>
  <si>
    <t>15ü / 5</t>
  </si>
  <si>
    <t>01.01.2019
-
31.12.2019</t>
  </si>
  <si>
    <t>01.01.2020
-
31.12.2020</t>
  </si>
  <si>
    <t>01.01.2021
-
30.09.2021</t>
  </si>
  <si>
    <t>TV Stud</t>
  </si>
  <si>
    <t>3 / 1</t>
  </si>
  <si>
    <t>3 / 2</t>
  </si>
  <si>
    <t>3 / 3</t>
  </si>
  <si>
    <t>3 / 4</t>
  </si>
  <si>
    <t>3 / 5</t>
  </si>
  <si>
    <t>3 / 6</t>
  </si>
  <si>
    <t>4 / 1</t>
  </si>
  <si>
    <t>4 / 2</t>
  </si>
  <si>
    <t>4 / 3</t>
  </si>
  <si>
    <t>4 / 4</t>
  </si>
  <si>
    <t>4 / 5</t>
  </si>
  <si>
    <t>4 / 6</t>
  </si>
  <si>
    <t>13ü</t>
  </si>
  <si>
    <t>13ü / 2</t>
  </si>
  <si>
    <t>13ü / 3</t>
  </si>
  <si>
    <t>13ü / 4</t>
  </si>
  <si>
    <t>13ü / 5</t>
  </si>
  <si>
    <t>13ü / 6</t>
  </si>
  <si>
    <t>ArbZ</t>
  </si>
  <si>
    <t>BB</t>
  </si>
  <si>
    <t>MV</t>
  </si>
  <si>
    <t>SN</t>
  </si>
  <si>
    <t>ST</t>
  </si>
  <si>
    <t>TH</t>
  </si>
  <si>
    <t>von</t>
  </si>
  <si>
    <t>Jahre</t>
  </si>
  <si>
    <t>Abteilung</t>
  </si>
  <si>
    <t>Funktion</t>
  </si>
  <si>
    <t>AG-SV</t>
  </si>
  <si>
    <t>Entwicklung &amp; Evaluation</t>
  </si>
  <si>
    <t>Geschäftsführung</t>
  </si>
  <si>
    <t>KV</t>
  </si>
  <si>
    <t>bis</t>
  </si>
  <si>
    <t>Kommunikation</t>
  </si>
  <si>
    <t>Geschäftsleitung</t>
  </si>
  <si>
    <t>PV</t>
  </si>
  <si>
    <t>Partner &amp; Sponsoren</t>
  </si>
  <si>
    <t>Programmleitung</t>
  </si>
  <si>
    <t>RV</t>
  </si>
  <si>
    <t>Programmabteilung</t>
  </si>
  <si>
    <t>Programmmitarbeit</t>
  </si>
  <si>
    <t>AV</t>
  </si>
  <si>
    <t>Zentrale Aufgaben</t>
  </si>
  <si>
    <t>Programmassistenz</t>
  </si>
  <si>
    <t>IGU</t>
  </si>
  <si>
    <t>Buchhaltung</t>
  </si>
  <si>
    <t>U2</t>
  </si>
  <si>
    <t>Controlling</t>
  </si>
  <si>
    <t>∑</t>
  </si>
  <si>
    <t>Personalsachbearbeitung</t>
  </si>
  <si>
    <t>Personalentwicklung</t>
  </si>
  <si>
    <t>Madgeburg</t>
  </si>
  <si>
    <t>BG</t>
  </si>
  <si>
    <t>Teamleitung</t>
  </si>
  <si>
    <t>Verwaltungsassistenz</t>
  </si>
  <si>
    <t>Stuttgart</t>
  </si>
  <si>
    <t>Verwaltungsmitarbeit</t>
  </si>
  <si>
    <t>Fachstelle Recht</t>
  </si>
  <si>
    <t>Geschäftsstelle</t>
  </si>
  <si>
    <t>nicht festgelegt</t>
  </si>
  <si>
    <t>Bildungsreferent*in</t>
  </si>
  <si>
    <t>Projektmanagement</t>
  </si>
  <si>
    <t>Projektmitarbeit</t>
  </si>
  <si>
    <t>Summe 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</si>
</sst>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\ &quot;€&quot;"/>
    <numFmt numFmtId="165" formatCode="0.0"/>
    <numFmt numFmtId="166" formatCode="0\ &quot;h&quot;"/>
    <numFmt numFmtId="167" formatCode="0.00\ &quot;VZÄ&quot;"/>
    <numFmt numFmtId="168" formatCode="0\ &quot;AT&quot;"/>
    <numFmt numFmtId="169" formatCode="#,##0\ &quot;€&quot;"/>
    <numFmt numFmtId="170" formatCode="0.000"/>
    <numFmt numFmtId="171" formatCode="[$-F800]dddd\,\ mmmm\ dd\,\ yyyy"/>
    <numFmt numFmtId="172" formatCode="0.000%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 tint="0.499984740745262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color theme="7" tint="0.79998168889431442"/>
      <name val="Calibri"/>
      <family val="2"/>
      <scheme val="minor"/>
    </font>
    <font>
      <i/>
      <sz val="9"/>
      <color theme="4" tint="-0.249977111117893"/>
      <name val="Calibri"/>
      <family val="2"/>
      <scheme val="minor"/>
    </font>
    <font>
      <b/>
      <i/>
      <sz val="9"/>
      <color theme="1" tint="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2"/>
      <color rgb="FF009DB5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9DB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AAF"/>
        <bgColor indexed="64"/>
      </patternFill>
    </fill>
    <fill>
      <patternFill patternType="solid">
        <fgColor theme="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/>
      <right/>
      <top style="thin">
        <color theme="1" tint="0.24994659260841701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rgb="FF000000"/>
      </top>
      <bottom style="double">
        <color rgb="FF000000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0" fontId="21" fillId="14" borderId="0" applyNumberFormat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/>
    </xf>
    <xf numFmtId="164" fontId="0" fillId="0" borderId="15" xfId="0" applyNumberFormat="1" applyBorder="1"/>
    <xf numFmtId="164" fontId="0" fillId="0" borderId="0" xfId="0" applyNumberFormat="1" applyBorder="1"/>
    <xf numFmtId="164" fontId="0" fillId="0" borderId="16" xfId="0" applyNumberFormat="1" applyBorder="1"/>
    <xf numFmtId="164" fontId="0" fillId="0" borderId="15" xfId="0" applyNumberFormat="1" applyFill="1" applyBorder="1"/>
    <xf numFmtId="164" fontId="0" fillId="0" borderId="0" xfId="0" applyNumberFormat="1" applyFill="1" applyBorder="1"/>
    <xf numFmtId="164" fontId="0" fillId="0" borderId="16" xfId="0" applyNumberFormat="1" applyFill="1" applyBorder="1"/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" fontId="0" fillId="0" borderId="0" xfId="0" quotePrefix="1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164" fontId="0" fillId="0" borderId="8" xfId="0" applyNumberFormat="1" applyBorder="1"/>
    <xf numFmtId="164" fontId="0" fillId="0" borderId="11" xfId="0" applyNumberFormat="1" applyBorder="1"/>
    <xf numFmtId="164" fontId="0" fillId="0" borderId="20" xfId="0" applyNumberFormat="1" applyBorder="1"/>
    <xf numFmtId="164" fontId="0" fillId="0" borderId="8" xfId="0" applyNumberFormat="1" applyFill="1" applyBorder="1"/>
    <xf numFmtId="164" fontId="0" fillId="0" borderId="11" xfId="0" applyNumberFormat="1" applyFill="1" applyBorder="1"/>
    <xf numFmtId="164" fontId="0" fillId="0" borderId="20" xfId="0" applyNumberFormat="1" applyFill="1" applyBorder="1"/>
    <xf numFmtId="164" fontId="0" fillId="0" borderId="0" xfId="0" applyNumberFormat="1"/>
    <xf numFmtId="49" fontId="0" fillId="0" borderId="0" xfId="0" applyNumberFormat="1" applyBorder="1" applyAlignment="1">
      <alignment horizontal="center"/>
    </xf>
    <xf numFmtId="0" fontId="0" fillId="0" borderId="0" xfId="0" applyFill="1"/>
    <xf numFmtId="0" fontId="6" fillId="0" borderId="0" xfId="2" applyFont="1"/>
    <xf numFmtId="0" fontId="7" fillId="0" borderId="0" xfId="2" applyFont="1"/>
    <xf numFmtId="0" fontId="8" fillId="0" borderId="0" xfId="2" applyFont="1" applyAlignment="1">
      <alignment horizontal="right"/>
    </xf>
    <xf numFmtId="0" fontId="5" fillId="0" borderId="0" xfId="2" applyFont="1"/>
    <xf numFmtId="0" fontId="5" fillId="0" borderId="0" xfId="2" applyFont="1" applyAlignment="1"/>
    <xf numFmtId="0" fontId="5" fillId="0" borderId="0" xfId="2" applyFont="1" applyFill="1"/>
    <xf numFmtId="0" fontId="5" fillId="0" borderId="0" xfId="2" applyFill="1"/>
    <xf numFmtId="0" fontId="5" fillId="0" borderId="0" xfId="2" applyBorder="1"/>
    <xf numFmtId="0" fontId="5" fillId="0" borderId="0" xfId="2" applyBorder="1" applyAlignment="1"/>
    <xf numFmtId="0" fontId="5" fillId="0" borderId="0" xfId="2" applyAlignment="1"/>
    <xf numFmtId="0" fontId="5" fillId="0" borderId="16" xfId="2" applyBorder="1" applyAlignment="1"/>
    <xf numFmtId="0" fontId="5" fillId="0" borderId="0" xfId="2"/>
    <xf numFmtId="0" fontId="5" fillId="0" borderId="0" xfId="2" applyFont="1" applyFill="1" applyBorder="1"/>
    <xf numFmtId="0" fontId="8" fillId="0" borderId="0" xfId="2" applyFont="1" applyFill="1" applyBorder="1"/>
    <xf numFmtId="0" fontId="5" fillId="0" borderId="0" xfId="2" applyBorder="1" applyAlignment="1">
      <alignment horizontal="left" vertical="center"/>
    </xf>
    <xf numFmtId="0" fontId="5" fillId="0" borderId="0" xfId="2" applyFont="1" applyBorder="1"/>
    <xf numFmtId="0" fontId="8" fillId="0" borderId="0" xfId="2" applyFont="1" applyBorder="1"/>
    <xf numFmtId="0" fontId="8" fillId="0" borderId="0" xfId="2" applyFont="1"/>
    <xf numFmtId="0" fontId="5" fillId="0" borderId="10" xfId="2" applyFont="1" applyBorder="1" applyAlignment="1">
      <alignment vertical="center" wrapText="1"/>
    </xf>
    <xf numFmtId="14" fontId="5" fillId="0" borderId="0" xfId="2" applyNumberFormat="1" applyBorder="1" applyAlignment="1"/>
    <xf numFmtId="0" fontId="5" fillId="0" borderId="38" xfId="2" applyBorder="1" applyAlignment="1" applyProtection="1">
      <alignment horizontal="center" vertical="top"/>
      <protection locked="0"/>
    </xf>
    <xf numFmtId="0" fontId="5" fillId="0" borderId="0" xfId="2" applyProtection="1">
      <protection locked="0"/>
    </xf>
    <xf numFmtId="0" fontId="5" fillId="0" borderId="38" xfId="2" applyBorder="1" applyAlignment="1" applyProtection="1">
      <alignment horizontal="center"/>
      <protection locked="0"/>
    </xf>
    <xf numFmtId="0" fontId="5" fillId="0" borderId="0" xfId="2" applyFont="1" applyProtection="1"/>
    <xf numFmtId="0" fontId="3" fillId="0" borderId="0" xfId="0" applyFont="1" applyBorder="1"/>
    <xf numFmtId="0" fontId="11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3" fillId="0" borderId="0" xfId="0" applyFont="1" applyBorder="1"/>
    <xf numFmtId="0" fontId="14" fillId="0" borderId="0" xfId="0" applyFont="1" applyBorder="1" applyAlignment="1">
      <alignment horizontal="left"/>
    </xf>
    <xf numFmtId="0" fontId="3" fillId="6" borderId="41" xfId="0" applyFont="1" applyFill="1" applyBorder="1" applyAlignment="1">
      <alignment horizontal="center"/>
    </xf>
    <xf numFmtId="0" fontId="3" fillId="6" borderId="42" xfId="0" applyFont="1" applyFill="1" applyBorder="1" applyAlignment="1">
      <alignment horizontal="center"/>
    </xf>
    <xf numFmtId="0" fontId="11" fillId="5" borderId="42" xfId="0" applyFont="1" applyFill="1" applyBorder="1" applyAlignment="1">
      <alignment horizontal="center"/>
    </xf>
    <xf numFmtId="165" fontId="3" fillId="6" borderId="41" xfId="0" applyNumberFormat="1" applyFont="1" applyFill="1" applyBorder="1" applyAlignment="1">
      <alignment horizontal="center"/>
    </xf>
    <xf numFmtId="165" fontId="11" fillId="5" borderId="42" xfId="0" applyNumberFormat="1" applyFont="1" applyFill="1" applyBorder="1" applyAlignment="1">
      <alignment horizontal="center"/>
    </xf>
    <xf numFmtId="2" fontId="11" fillId="5" borderId="0" xfId="0" applyNumberFormat="1" applyFont="1" applyFill="1" applyBorder="1" applyAlignment="1">
      <alignment horizontal="center"/>
    </xf>
    <xf numFmtId="0" fontId="11" fillId="7" borderId="0" xfId="0" applyFont="1" applyFill="1" applyBorder="1" applyAlignment="1">
      <alignment horizontal="left"/>
    </xf>
    <xf numFmtId="165" fontId="11" fillId="7" borderId="0" xfId="0" applyNumberFormat="1" applyFont="1" applyFill="1" applyBorder="1" applyAlignment="1">
      <alignment horizontal="right"/>
    </xf>
    <xf numFmtId="2" fontId="11" fillId="7" borderId="0" xfId="0" applyNumberFormat="1" applyFont="1" applyFill="1" applyBorder="1" applyAlignment="1">
      <alignment horizontal="right"/>
    </xf>
    <xf numFmtId="2" fontId="14" fillId="8" borderId="0" xfId="0" applyNumberFormat="1" applyFont="1" applyFill="1" applyBorder="1" applyAlignment="1">
      <alignment horizontal="right"/>
    </xf>
    <xf numFmtId="2" fontId="15" fillId="8" borderId="0" xfId="0" applyNumberFormat="1" applyFont="1" applyFill="1" applyBorder="1" applyAlignment="1">
      <alignment horizontal="right"/>
    </xf>
    <xf numFmtId="2" fontId="16" fillId="0" borderId="0" xfId="0" applyNumberFormat="1" applyFont="1" applyBorder="1" applyAlignment="1"/>
    <xf numFmtId="166" fontId="16" fillId="0" borderId="0" xfId="0" applyNumberFormat="1" applyFont="1" applyBorder="1"/>
    <xf numFmtId="0" fontId="17" fillId="0" borderId="0" xfId="0" applyFont="1" applyBorder="1"/>
    <xf numFmtId="0" fontId="17" fillId="0" borderId="0" xfId="0" applyFont="1" applyBorder="1" applyAlignment="1">
      <alignment horizontal="left" indent="2"/>
    </xf>
    <xf numFmtId="0" fontId="17" fillId="0" borderId="0" xfId="0" applyFont="1" applyBorder="1" applyAlignment="1">
      <alignment horizontal="left"/>
    </xf>
    <xf numFmtId="165" fontId="18" fillId="0" borderId="0" xfId="0" applyNumberFormat="1" applyFont="1" applyFill="1" applyBorder="1"/>
    <xf numFmtId="165" fontId="17" fillId="0" borderId="0" xfId="0" applyNumberFormat="1" applyFont="1" applyBorder="1"/>
    <xf numFmtId="165" fontId="17" fillId="9" borderId="0" xfId="0" applyNumberFormat="1" applyFont="1" applyFill="1" applyBorder="1"/>
    <xf numFmtId="2" fontId="17" fillId="9" borderId="0" xfId="0" applyNumberFormat="1" applyFont="1" applyFill="1" applyBorder="1"/>
    <xf numFmtId="2" fontId="17" fillId="10" borderId="0" xfId="0" applyNumberFormat="1" applyFont="1" applyFill="1" applyBorder="1"/>
    <xf numFmtId="2" fontId="19" fillId="10" borderId="0" xfId="0" applyNumberFormat="1" applyFont="1" applyFill="1" applyBorder="1"/>
    <xf numFmtId="167" fontId="17" fillId="0" borderId="0" xfId="0" applyNumberFormat="1" applyFont="1" applyAlignment="1"/>
    <xf numFmtId="168" fontId="17" fillId="0" borderId="0" xfId="0" applyNumberFormat="1" applyFont="1" applyBorder="1"/>
    <xf numFmtId="165" fontId="17" fillId="0" borderId="0" xfId="0" applyNumberFormat="1" applyFont="1" applyFill="1" applyBorder="1"/>
    <xf numFmtId="0" fontId="14" fillId="11" borderId="0" xfId="0" applyFont="1" applyFill="1" applyBorder="1" applyAlignment="1">
      <alignment horizontal="left" vertical="center"/>
    </xf>
    <xf numFmtId="0" fontId="14" fillId="11" borderId="0" xfId="0" applyFont="1" applyFill="1" applyBorder="1" applyAlignment="1">
      <alignment horizontal="left"/>
    </xf>
    <xf numFmtId="165" fontId="14" fillId="11" borderId="0" xfId="0" applyNumberFormat="1" applyFont="1" applyFill="1" applyBorder="1" applyAlignment="1">
      <alignment horizontal="right"/>
    </xf>
    <xf numFmtId="2" fontId="14" fillId="13" borderId="0" xfId="0" applyNumberFormat="1" applyFont="1" applyFill="1" applyBorder="1"/>
    <xf numFmtId="2" fontId="15" fillId="13" borderId="0" xfId="0" applyNumberFormat="1" applyFont="1" applyFill="1" applyBorder="1"/>
    <xf numFmtId="165" fontId="13" fillId="0" borderId="0" xfId="0" applyNumberFormat="1" applyFont="1" applyBorder="1"/>
    <xf numFmtId="0" fontId="3" fillId="0" borderId="0" xfId="0" applyFont="1" applyBorder="1" applyAlignment="1">
      <alignment horizontal="left"/>
    </xf>
    <xf numFmtId="165" fontId="3" fillId="0" borderId="0" xfId="0" applyNumberFormat="1" applyFont="1" applyBorder="1"/>
    <xf numFmtId="165" fontId="3" fillId="9" borderId="0" xfId="0" applyNumberFormat="1" applyFont="1" applyFill="1" applyBorder="1"/>
    <xf numFmtId="2" fontId="3" fillId="9" borderId="0" xfId="0" applyNumberFormat="1" applyFont="1" applyFill="1" applyBorder="1"/>
    <xf numFmtId="2" fontId="3" fillId="10" borderId="0" xfId="0" applyNumberFormat="1" applyFont="1" applyFill="1" applyBorder="1"/>
    <xf numFmtId="2" fontId="13" fillId="10" borderId="0" xfId="0" applyNumberFormat="1" applyFont="1" applyFill="1" applyBorder="1"/>
    <xf numFmtId="167" fontId="16" fillId="0" borderId="0" xfId="0" applyNumberFormat="1" applyFont="1" applyAlignment="1"/>
    <xf numFmtId="168" fontId="16" fillId="0" borderId="0" xfId="0" applyNumberFormat="1" applyFont="1" applyBorder="1"/>
    <xf numFmtId="0" fontId="14" fillId="0" borderId="0" xfId="0" applyFont="1" applyBorder="1"/>
    <xf numFmtId="2" fontId="3" fillId="0" borderId="0" xfId="0" applyNumberFormat="1" applyFont="1" applyBorder="1"/>
    <xf numFmtId="2" fontId="17" fillId="0" borderId="0" xfId="0" applyNumberFormat="1" applyFont="1" applyBorder="1"/>
    <xf numFmtId="2" fontId="16" fillId="0" borderId="0" xfId="0" applyNumberFormat="1" applyFont="1" applyAlignment="1"/>
    <xf numFmtId="165" fontId="14" fillId="12" borderId="0" xfId="0" applyNumberFormat="1" applyFont="1" applyFill="1" applyBorder="1"/>
    <xf numFmtId="2" fontId="14" fillId="12" borderId="0" xfId="0" applyNumberFormat="1" applyFont="1" applyFill="1" applyBorder="1"/>
    <xf numFmtId="2" fontId="20" fillId="0" borderId="0" xfId="0" applyNumberFormat="1" applyFont="1" applyBorder="1" applyAlignment="1"/>
    <xf numFmtId="0" fontId="17" fillId="0" borderId="0" xfId="0" applyFont="1" applyFill="1" applyBorder="1" applyAlignment="1">
      <alignment horizontal="left" indent="2"/>
    </xf>
    <xf numFmtId="0" fontId="14" fillId="0" borderId="0" xfId="0" applyFont="1" applyBorder="1" applyAlignment="1">
      <alignment horizontal="center"/>
    </xf>
    <xf numFmtId="2" fontId="13" fillId="0" borderId="0" xfId="0" applyNumberFormat="1" applyFont="1" applyBorder="1" applyAlignment="1"/>
    <xf numFmtId="0" fontId="3" fillId="0" borderId="0" xfId="0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left"/>
    </xf>
    <xf numFmtId="167" fontId="17" fillId="0" borderId="0" xfId="0" applyNumberFormat="1" applyFont="1" applyFill="1" applyAlignment="1"/>
    <xf numFmtId="168" fontId="17" fillId="0" borderId="0" xfId="0" applyNumberFormat="1" applyFont="1" applyFill="1" applyBorder="1"/>
    <xf numFmtId="0" fontId="14" fillId="11" borderId="0" xfId="0" applyFont="1" applyFill="1" applyBorder="1"/>
    <xf numFmtId="165" fontId="14" fillId="11" borderId="0" xfId="0" applyNumberFormat="1" applyFont="1" applyFill="1" applyBorder="1"/>
    <xf numFmtId="0" fontId="13" fillId="0" borderId="0" xfId="0" applyFont="1" applyBorder="1" applyAlignment="1">
      <alignment horizontal="left" indent="2"/>
    </xf>
    <xf numFmtId="2" fontId="14" fillId="10" borderId="0" xfId="0" applyNumberFormat="1" applyFont="1" applyFill="1" applyBorder="1"/>
    <xf numFmtId="165" fontId="14" fillId="0" borderId="0" xfId="0" applyNumberFormat="1" applyFont="1" applyBorder="1"/>
    <xf numFmtId="2" fontId="14" fillId="0" borderId="0" xfId="0" applyNumberFormat="1" applyFont="1" applyBorder="1"/>
    <xf numFmtId="0" fontId="3" fillId="0" borderId="0" xfId="0" applyFont="1" applyFill="1" applyBorder="1"/>
    <xf numFmtId="4" fontId="3" fillId="0" borderId="0" xfId="0" applyNumberFormat="1" applyFont="1" applyBorder="1"/>
    <xf numFmtId="166" fontId="13" fillId="0" borderId="0" xfId="0" applyNumberFormat="1" applyFont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169" fontId="11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169" fontId="12" fillId="0" borderId="0" xfId="0" applyNumberFormat="1" applyFont="1" applyFill="1" applyBorder="1" applyAlignment="1"/>
    <xf numFmtId="169" fontId="1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/>
    <xf numFmtId="169" fontId="16" fillId="0" borderId="0" xfId="0" applyNumberFormat="1" applyFont="1" applyFill="1" applyBorder="1" applyAlignment="1"/>
    <xf numFmtId="169" fontId="16" fillId="0" borderId="0" xfId="0" applyNumberFormat="1" applyFont="1" applyFill="1" applyBorder="1"/>
    <xf numFmtId="2" fontId="14" fillId="11" borderId="0" xfId="0" applyNumberFormat="1" applyFont="1" applyFill="1" applyBorder="1"/>
    <xf numFmtId="170" fontId="14" fillId="12" borderId="0" xfId="0" applyNumberFormat="1" applyFont="1" applyFill="1" applyBorder="1"/>
    <xf numFmtId="2" fontId="14" fillId="11" borderId="0" xfId="0" applyNumberFormat="1" applyFont="1" applyFill="1" applyBorder="1" applyAlignment="1">
      <alignment horizontal="right"/>
    </xf>
    <xf numFmtId="0" fontId="0" fillId="0" borderId="24" xfId="0" applyFont="1" applyBorder="1" applyProtection="1">
      <protection locked="0"/>
    </xf>
    <xf numFmtId="0" fontId="0" fillId="0" borderId="24" xfId="0" applyFont="1" applyBorder="1" applyAlignment="1" applyProtection="1">
      <alignment horizontal="center"/>
      <protection locked="0"/>
    </xf>
    <xf numFmtId="164" fontId="0" fillId="0" borderId="24" xfId="0" applyNumberFormat="1" applyFont="1" applyBorder="1" applyProtection="1">
      <protection locked="0"/>
    </xf>
    <xf numFmtId="0" fontId="0" fillId="0" borderId="0" xfId="0" applyAlignment="1">
      <alignment vertical="center" wrapText="1"/>
    </xf>
    <xf numFmtId="0" fontId="1" fillId="0" borderId="0" xfId="0" applyFont="1"/>
    <xf numFmtId="0" fontId="0" fillId="0" borderId="0" xfId="0" applyFont="1" applyProtection="1"/>
    <xf numFmtId="171" fontId="0" fillId="0" borderId="0" xfId="0" applyNumberFormat="1" applyFont="1" applyBorder="1" applyProtection="1"/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Protection="1"/>
    <xf numFmtId="4" fontId="0" fillId="0" borderId="24" xfId="0" applyNumberFormat="1" applyFont="1" applyBorder="1" applyProtection="1">
      <protection locked="0"/>
    </xf>
    <xf numFmtId="0" fontId="1" fillId="0" borderId="0" xfId="0" applyFont="1" applyFill="1" applyBorder="1" applyAlignment="1" applyProtection="1"/>
    <xf numFmtId="0" fontId="0" fillId="0" borderId="0" xfId="0"/>
    <xf numFmtId="0" fontId="5" fillId="0" borderId="15" xfId="2" applyBorder="1" applyAlignment="1">
      <alignment horizontal="center"/>
    </xf>
    <xf numFmtId="164" fontId="5" fillId="0" borderId="15" xfId="2" applyNumberFormat="1" applyBorder="1"/>
    <xf numFmtId="164" fontId="5" fillId="0" borderId="0" xfId="2" applyNumberFormat="1"/>
    <xf numFmtId="164" fontId="5" fillId="0" borderId="16" xfId="2" applyNumberFormat="1" applyBorder="1"/>
    <xf numFmtId="0" fontId="0" fillId="0" borderId="0" xfId="0" applyAlignment="1">
      <alignment horizontal="left"/>
    </xf>
    <xf numFmtId="0" fontId="22" fillId="0" borderId="0" xfId="0" applyFont="1"/>
    <xf numFmtId="43" fontId="0" fillId="0" borderId="0" xfId="3" applyFont="1"/>
    <xf numFmtId="0" fontId="21" fillId="14" borderId="0" xfId="4"/>
    <xf numFmtId="0" fontId="21" fillId="14" borderId="0" xfId="4" applyAlignment="1">
      <alignment wrapText="1"/>
    </xf>
    <xf numFmtId="0" fontId="0" fillId="0" borderId="44" xfId="0" applyBorder="1"/>
    <xf numFmtId="0" fontId="0" fillId="0" borderId="45" xfId="0" applyBorder="1"/>
    <xf numFmtId="0" fontId="0" fillId="0" borderId="46" xfId="0" applyBorder="1"/>
    <xf numFmtId="164" fontId="0" fillId="0" borderId="24" xfId="0" applyNumberFormat="1" applyFont="1" applyBorder="1" applyAlignment="1" applyProtection="1">
      <alignment horizontal="left" indent="1"/>
      <protection locked="0"/>
    </xf>
    <xf numFmtId="172" fontId="0" fillId="0" borderId="0" xfId="1" applyNumberFormat="1" applyFont="1"/>
    <xf numFmtId="172" fontId="0" fillId="0" borderId="0" xfId="0" applyNumberFormat="1"/>
    <xf numFmtId="0" fontId="23" fillId="0" borderId="26" xfId="0" applyFont="1" applyBorder="1"/>
    <xf numFmtId="172" fontId="0" fillId="0" borderId="26" xfId="0" applyNumberFormat="1" applyBorder="1"/>
    <xf numFmtId="0" fontId="0" fillId="0" borderId="11" xfId="0" applyBorder="1"/>
    <xf numFmtId="172" fontId="0" fillId="0" borderId="11" xfId="1" applyNumberFormat="1" applyFont="1" applyBorder="1"/>
    <xf numFmtId="0" fontId="0" fillId="0" borderId="0" xfId="0" applyNumberFormat="1"/>
    <xf numFmtId="0" fontId="3" fillId="2" borderId="27" xfId="0" applyFont="1" applyFill="1" applyBorder="1" applyAlignment="1" applyProtection="1">
      <alignment horizontal="left" vertical="center" wrapText="1" indent="1"/>
      <protection locked="0"/>
    </xf>
    <xf numFmtId="0" fontId="3" fillId="2" borderId="27" xfId="0" applyFont="1" applyFill="1" applyBorder="1" applyAlignment="1" applyProtection="1">
      <alignment horizontal="left" vertical="center" wrapText="1" indent="2"/>
      <protection locked="0"/>
    </xf>
    <xf numFmtId="2" fontId="14" fillId="2" borderId="28" xfId="0" applyNumberFormat="1" applyFont="1" applyFill="1" applyBorder="1" applyAlignment="1" applyProtection="1">
      <alignment horizontal="right" vertical="center" wrapText="1"/>
      <protection locked="0"/>
    </xf>
    <xf numFmtId="4" fontId="14" fillId="2" borderId="28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vertical="center"/>
    </xf>
    <xf numFmtId="0" fontId="5" fillId="0" borderId="0" xfId="2" applyAlignment="1">
      <alignment horizontal="center"/>
    </xf>
    <xf numFmtId="0" fontId="5" fillId="0" borderId="0" xfId="2" applyFont="1" applyBorder="1" applyAlignment="1">
      <alignment horizontal="left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1" fillId="0" borderId="24" xfId="0" applyFont="1" applyBorder="1" applyProtection="1">
      <protection locked="0"/>
    </xf>
    <xf numFmtId="0" fontId="1" fillId="0" borderId="24" xfId="0" applyFont="1" applyBorder="1" applyAlignment="1" applyProtection="1">
      <alignment horizontal="center"/>
      <protection locked="0"/>
    </xf>
    <xf numFmtId="4" fontId="1" fillId="0" borderId="24" xfId="0" applyNumberFormat="1" applyFont="1" applyBorder="1" applyProtection="1">
      <protection locked="0"/>
    </xf>
    <xf numFmtId="0" fontId="1" fillId="0" borderId="0" xfId="0" applyFont="1" applyProtection="1"/>
    <xf numFmtId="4" fontId="0" fillId="0" borderId="27" xfId="0" applyNumberFormat="1" applyFont="1" applyBorder="1" applyProtection="1">
      <protection locked="0"/>
    </xf>
    <xf numFmtId="4" fontId="0" fillId="0" borderId="28" xfId="0" applyNumberFormat="1" applyFont="1" applyBorder="1" applyProtection="1">
      <protection locked="0"/>
    </xf>
    <xf numFmtId="4" fontId="1" fillId="0" borderId="49" xfId="0" applyNumberFormat="1" applyFont="1" applyBorder="1" applyProtection="1"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4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/>
    </xf>
    <xf numFmtId="171" fontId="0" fillId="0" borderId="0" xfId="0" applyNumberFormat="1" applyFont="1" applyBorder="1" applyAlignment="1" applyProtection="1">
      <alignment horizontal="left"/>
    </xf>
    <xf numFmtId="0" fontId="0" fillId="0" borderId="47" xfId="0" applyFont="1" applyBorder="1" applyAlignment="1" applyProtection="1">
      <alignment horizontal="left" vertical="center"/>
    </xf>
    <xf numFmtId="0" fontId="11" fillId="4" borderId="40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0" fontId="5" fillId="0" borderId="33" xfId="2" applyBorder="1" applyAlignment="1" applyProtection="1">
      <alignment horizontal="left" vertical="center"/>
      <protection locked="0"/>
    </xf>
    <xf numFmtId="0" fontId="5" fillId="0" borderId="19" xfId="2" applyBorder="1" applyAlignment="1" applyProtection="1">
      <alignment horizontal="left" vertical="center"/>
      <protection locked="0"/>
    </xf>
    <xf numFmtId="0" fontId="5" fillId="0" borderId="30" xfId="2" applyBorder="1" applyAlignment="1" applyProtection="1">
      <alignment horizontal="left" vertical="center"/>
      <protection locked="0"/>
    </xf>
    <xf numFmtId="0" fontId="5" fillId="0" borderId="3" xfId="2" applyBorder="1" applyAlignment="1" applyProtection="1">
      <alignment horizontal="left" vertical="center"/>
      <protection locked="0"/>
    </xf>
    <xf numFmtId="0" fontId="5" fillId="0" borderId="5" xfId="2" applyBorder="1" applyAlignment="1" applyProtection="1">
      <alignment horizontal="left" vertical="center"/>
      <protection locked="0"/>
    </xf>
    <xf numFmtId="0" fontId="5" fillId="0" borderId="34" xfId="2" applyBorder="1" applyAlignment="1" applyProtection="1">
      <alignment horizontal="left" vertical="center"/>
      <protection locked="0"/>
    </xf>
    <xf numFmtId="14" fontId="5" fillId="0" borderId="14" xfId="2" applyNumberFormat="1" applyBorder="1" applyAlignment="1" applyProtection="1">
      <alignment horizontal="center" vertical="center"/>
      <protection locked="0"/>
    </xf>
    <xf numFmtId="0" fontId="5" fillId="0" borderId="4" xfId="2" applyBorder="1" applyAlignment="1" applyProtection="1">
      <alignment horizontal="center" vertical="center"/>
      <protection locked="0"/>
    </xf>
    <xf numFmtId="0" fontId="9" fillId="0" borderId="0" xfId="2" applyNumberFormat="1" applyFont="1" applyBorder="1" applyAlignment="1" applyProtection="1">
      <alignment horizontal="center" vertical="center"/>
      <protection locked="0"/>
    </xf>
    <xf numFmtId="0" fontId="5" fillId="0" borderId="23" xfId="2" applyNumberFormat="1" applyBorder="1" applyAlignment="1" applyProtection="1">
      <alignment horizontal="center" vertical="center"/>
      <protection locked="0"/>
    </xf>
    <xf numFmtId="0" fontId="5" fillId="0" borderId="5" xfId="2" applyNumberFormat="1" applyBorder="1" applyAlignment="1" applyProtection="1">
      <alignment horizontal="center" vertical="center"/>
      <protection locked="0"/>
    </xf>
    <xf numFmtId="0" fontId="5" fillId="0" borderId="35" xfId="2" applyNumberForma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horizontal="left"/>
    </xf>
    <xf numFmtId="0" fontId="5" fillId="0" borderId="18" xfId="2" applyFont="1" applyBorder="1" applyAlignment="1" applyProtection="1">
      <alignment horizontal="left" vertical="center" wrapText="1"/>
      <protection locked="0"/>
    </xf>
    <xf numFmtId="0" fontId="5" fillId="0" borderId="19" xfId="2" applyBorder="1" applyAlignment="1" applyProtection="1">
      <alignment horizontal="left" vertical="center" wrapText="1"/>
      <protection locked="0"/>
    </xf>
    <xf numFmtId="0" fontId="5" fillId="0" borderId="30" xfId="2" applyBorder="1" applyAlignment="1" applyProtection="1">
      <alignment horizontal="left" vertical="center" wrapText="1"/>
      <protection locked="0"/>
    </xf>
    <xf numFmtId="0" fontId="5" fillId="0" borderId="15" xfId="2" applyBorder="1" applyAlignment="1" applyProtection="1">
      <alignment horizontal="left" vertical="center" wrapText="1"/>
      <protection locked="0"/>
    </xf>
    <xf numFmtId="0" fontId="5" fillId="0" borderId="0" xfId="2" applyBorder="1" applyAlignment="1" applyProtection="1">
      <alignment horizontal="left" vertical="center" wrapText="1"/>
      <protection locked="0"/>
    </xf>
    <xf numFmtId="0" fontId="5" fillId="0" borderId="16" xfId="2" applyBorder="1" applyAlignment="1" applyProtection="1">
      <alignment horizontal="left" vertical="center" wrapText="1"/>
      <protection locked="0"/>
    </xf>
    <xf numFmtId="0" fontId="5" fillId="0" borderId="8" xfId="2" applyBorder="1" applyAlignment="1" applyProtection="1">
      <alignment horizontal="left" vertical="center" wrapText="1"/>
      <protection locked="0"/>
    </xf>
    <xf numFmtId="0" fontId="5" fillId="0" borderId="11" xfId="2" applyBorder="1" applyAlignment="1" applyProtection="1">
      <alignment horizontal="left" vertical="center" wrapText="1"/>
      <protection locked="0"/>
    </xf>
    <xf numFmtId="0" fontId="5" fillId="0" borderId="20" xfId="2" applyBorder="1" applyAlignment="1" applyProtection="1">
      <alignment horizontal="left" vertical="center" wrapText="1"/>
      <protection locked="0"/>
    </xf>
    <xf numFmtId="0" fontId="5" fillId="0" borderId="18" xfId="2" applyBorder="1" applyAlignment="1" applyProtection="1">
      <alignment horizontal="left" vertical="center" wrapText="1"/>
      <protection locked="0"/>
    </xf>
    <xf numFmtId="0" fontId="5" fillId="0" borderId="31" xfId="2" applyFont="1" applyBorder="1" applyAlignment="1">
      <alignment horizontal="left" vertical="center" wrapText="1"/>
    </xf>
    <xf numFmtId="0" fontId="5" fillId="0" borderId="25" xfId="2" applyFont="1" applyBorder="1" applyAlignment="1">
      <alignment horizontal="left" vertical="center" wrapText="1"/>
    </xf>
    <xf numFmtId="0" fontId="5" fillId="0" borderId="21" xfId="2" applyFont="1" applyBorder="1" applyAlignment="1">
      <alignment horizontal="left" vertical="center" wrapText="1"/>
    </xf>
    <xf numFmtId="0" fontId="5" fillId="0" borderId="9" xfId="2" applyFont="1" applyFill="1" applyBorder="1" applyAlignment="1">
      <alignment horizontal="left" vertical="center"/>
    </xf>
    <xf numFmtId="0" fontId="5" fillId="0" borderId="32" xfId="2" applyFont="1" applyFill="1" applyBorder="1" applyAlignment="1">
      <alignment horizontal="left" vertical="center"/>
    </xf>
    <xf numFmtId="14" fontId="5" fillId="0" borderId="12" xfId="2" applyNumberFormat="1" applyBorder="1" applyAlignment="1" applyProtection="1">
      <alignment horizontal="center" vertical="center"/>
      <protection locked="0"/>
    </xf>
    <xf numFmtId="0" fontId="5" fillId="0" borderId="26" xfId="2" applyBorder="1" applyAlignment="1" applyProtection="1">
      <alignment horizontal="center" vertical="center"/>
      <protection locked="0"/>
    </xf>
    <xf numFmtId="0" fontId="5" fillId="0" borderId="13" xfId="2" applyBorder="1" applyAlignment="1" applyProtection="1">
      <alignment horizontal="center" vertical="center"/>
      <protection locked="0"/>
    </xf>
    <xf numFmtId="0" fontId="8" fillId="0" borderId="0" xfId="2" applyFont="1" applyBorder="1" applyAlignment="1">
      <alignment horizontal="left"/>
    </xf>
    <xf numFmtId="0" fontId="5" fillId="0" borderId="0" xfId="2" applyFont="1" applyBorder="1" applyAlignment="1">
      <alignment horizontal="left" vertical="center" wrapText="1"/>
    </xf>
    <xf numFmtId="0" fontId="5" fillId="0" borderId="17" xfId="2" applyFont="1" applyFill="1" applyBorder="1" applyAlignment="1">
      <alignment horizontal="center" vertical="center" wrapText="1"/>
    </xf>
    <xf numFmtId="0" fontId="5" fillId="0" borderId="36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5" fillId="0" borderId="7" xfId="2" applyFont="1" applyFill="1" applyBorder="1" applyAlignment="1">
      <alignment horizontal="left" vertical="center"/>
    </xf>
    <xf numFmtId="0" fontId="5" fillId="0" borderId="8" xfId="2" applyFont="1" applyFill="1" applyBorder="1" applyAlignment="1">
      <alignment horizontal="left" vertical="center"/>
    </xf>
    <xf numFmtId="0" fontId="5" fillId="0" borderId="11" xfId="2" applyFont="1" applyFill="1" applyBorder="1" applyAlignment="1">
      <alignment horizontal="left" vertical="center"/>
    </xf>
    <xf numFmtId="0" fontId="5" fillId="0" borderId="20" xfId="2" applyFont="1" applyFill="1" applyBorder="1" applyAlignment="1">
      <alignment horizontal="left" vertical="center"/>
    </xf>
    <xf numFmtId="0" fontId="5" fillId="0" borderId="22" xfId="2" applyFont="1" applyFill="1" applyBorder="1" applyAlignment="1">
      <alignment horizontal="left" vertical="center"/>
    </xf>
    <xf numFmtId="0" fontId="5" fillId="0" borderId="37" xfId="2" applyFont="1" applyFill="1" applyBorder="1" applyAlignment="1">
      <alignment horizontal="left" vertical="center"/>
    </xf>
    <xf numFmtId="0" fontId="5" fillId="0" borderId="2" xfId="2" applyBorder="1" applyAlignment="1" applyProtection="1">
      <alignment horizontal="left" wrapText="1"/>
      <protection locked="0"/>
    </xf>
    <xf numFmtId="0" fontId="5" fillId="0" borderId="2" xfId="2" applyBorder="1" applyAlignment="1" applyProtection="1">
      <alignment horizontal="center" vertical="center" wrapText="1"/>
      <protection locked="0"/>
    </xf>
    <xf numFmtId="0" fontId="5" fillId="0" borderId="39" xfId="2" applyBorder="1" applyAlignment="1" applyProtection="1">
      <alignment horizontal="center" vertical="center" wrapText="1"/>
      <protection locked="0"/>
    </xf>
    <xf numFmtId="0" fontId="5" fillId="0" borderId="2" xfId="2" applyBorder="1" applyAlignment="1" applyProtection="1">
      <alignment horizontal="left" vertical="center" wrapText="1"/>
      <protection locked="0"/>
    </xf>
    <xf numFmtId="0" fontId="5" fillId="3" borderId="2" xfId="2" applyFill="1" applyBorder="1" applyAlignment="1" applyProtection="1">
      <alignment horizontal="left" wrapText="1"/>
      <protection locked="0"/>
    </xf>
    <xf numFmtId="0" fontId="5" fillId="0" borderId="2" xfId="2" applyFont="1" applyBorder="1" applyAlignment="1" applyProtection="1">
      <alignment horizontal="left" vertical="center"/>
      <protection locked="0"/>
    </xf>
    <xf numFmtId="0" fontId="5" fillId="0" borderId="2" xfId="2" applyBorder="1" applyAlignment="1" applyProtection="1">
      <alignment horizontal="left" vertical="center"/>
      <protection locked="0"/>
    </xf>
    <xf numFmtId="0" fontId="5" fillId="0" borderId="11" xfId="2" applyBorder="1" applyAlignment="1" applyProtection="1">
      <alignment horizontal="left"/>
      <protection locked="0"/>
    </xf>
    <xf numFmtId="0" fontId="5" fillId="0" borderId="11" xfId="2" applyBorder="1" applyAlignment="1" applyProtection="1">
      <alignment horizontal="left" vertical="center"/>
      <protection locked="0"/>
    </xf>
    <xf numFmtId="0" fontId="5" fillId="0" borderId="0" xfId="2" applyAlignment="1">
      <alignment horizontal="left" vertical="top"/>
    </xf>
    <xf numFmtId="0" fontId="5" fillId="0" borderId="11" xfId="2" applyBorder="1" applyAlignment="1">
      <alignment horizontal="left" vertical="top"/>
    </xf>
    <xf numFmtId="0" fontId="5" fillId="3" borderId="2" xfId="2" applyFill="1" applyBorder="1" applyAlignment="1" applyProtection="1">
      <alignment horizontal="left" vertical="center" wrapText="1"/>
      <protection locked="0"/>
    </xf>
    <xf numFmtId="0" fontId="5" fillId="0" borderId="0" xfId="2" applyAlignment="1">
      <alignment horizontal="center"/>
    </xf>
    <xf numFmtId="0" fontId="5" fillId="0" borderId="18" xfId="2" applyFont="1" applyBorder="1" applyAlignment="1" applyProtection="1">
      <alignment vertical="center" wrapText="1"/>
      <protection locked="0"/>
    </xf>
    <xf numFmtId="0" fontId="5" fillId="0" borderId="19" xfId="2" applyBorder="1" applyAlignment="1" applyProtection="1">
      <alignment vertical="center" wrapText="1"/>
      <protection locked="0"/>
    </xf>
    <xf numFmtId="0" fontId="5" fillId="0" borderId="30" xfId="2" applyBorder="1" applyAlignment="1" applyProtection="1">
      <alignment vertical="center" wrapText="1"/>
      <protection locked="0"/>
    </xf>
    <xf numFmtId="0" fontId="5" fillId="0" borderId="15" xfId="2" applyBorder="1" applyAlignment="1" applyProtection="1">
      <alignment vertical="center" wrapText="1"/>
      <protection locked="0"/>
    </xf>
    <xf numFmtId="0" fontId="5" fillId="0" borderId="0" xfId="2" applyBorder="1" applyAlignment="1" applyProtection="1">
      <alignment vertical="center" wrapText="1"/>
      <protection locked="0"/>
    </xf>
    <xf numFmtId="0" fontId="5" fillId="0" borderId="16" xfId="2" applyBorder="1" applyAlignment="1" applyProtection="1">
      <alignment vertical="center" wrapText="1"/>
      <protection locked="0"/>
    </xf>
    <xf numFmtId="0" fontId="5" fillId="0" borderId="8" xfId="2" applyBorder="1" applyAlignment="1" applyProtection="1">
      <alignment vertical="center" wrapText="1"/>
      <protection locked="0"/>
    </xf>
    <xf numFmtId="0" fontId="5" fillId="0" borderId="11" xfId="2" applyBorder="1" applyAlignment="1" applyProtection="1">
      <alignment vertical="center" wrapText="1"/>
      <protection locked="0"/>
    </xf>
    <xf numFmtId="0" fontId="5" fillId="0" borderId="20" xfId="2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3" fillId="2" borderId="43" xfId="0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left" vertical="center" wrapText="1"/>
      <protection locked="0"/>
    </xf>
    <xf numFmtId="0" fontId="3" fillId="2" borderId="48" xfId="0" applyFont="1" applyFill="1" applyBorder="1" applyAlignment="1" applyProtection="1">
      <alignment horizontal="left" vertical="center" wrapText="1"/>
      <protection locked="0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48" xfId="0" applyFont="1" applyFill="1" applyBorder="1" applyAlignment="1" applyProtection="1">
      <alignment horizontal="center" vertical="center" wrapText="1"/>
      <protection locked="0"/>
    </xf>
    <xf numFmtId="0" fontId="0" fillId="0" borderId="15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</cellXfs>
  <cellStyles count="5">
    <cellStyle name="Akzent1" xfId="4" builtinId="29"/>
    <cellStyle name="Komma" xfId="3" builtinId="3"/>
    <cellStyle name="Prozent" xfId="1" builtinId="5"/>
    <cellStyle name="Standard" xfId="0" builtinId="0"/>
    <cellStyle name="Standard 2" xfId="2" xr:uid="{00000000-0005-0000-0000-000005000000}"/>
  </cellStyles>
  <dxfs count="0"/>
  <tableStyles count="0" defaultTableStyle="TableStyleMedium2" defaultPivotStyle="PivotStyleLight16"/>
  <colors>
    <mruColors>
      <color rgb="FF009DB5"/>
      <color rgb="FFA6DD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4</xdr:row>
          <xdr:rowOff>0</xdr:rowOff>
        </xdr:from>
        <xdr:to>
          <xdr:col>3</xdr:col>
          <xdr:colOff>9525</xdr:colOff>
          <xdr:row>5</xdr:row>
          <xdr:rowOff>104775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4</xdr:row>
          <xdr:rowOff>152400</xdr:rowOff>
        </xdr:from>
        <xdr:to>
          <xdr:col>3</xdr:col>
          <xdr:colOff>9525</xdr:colOff>
          <xdr:row>6</xdr:row>
          <xdr:rowOff>47625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2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3</xdr:row>
          <xdr:rowOff>142875</xdr:rowOff>
        </xdr:from>
        <xdr:to>
          <xdr:col>1</xdr:col>
          <xdr:colOff>66675</xdr:colOff>
          <xdr:row>5</xdr:row>
          <xdr:rowOff>28575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2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</xdr:row>
          <xdr:rowOff>0</xdr:rowOff>
        </xdr:from>
        <xdr:to>
          <xdr:col>1</xdr:col>
          <xdr:colOff>66675</xdr:colOff>
          <xdr:row>6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2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</xdr:row>
          <xdr:rowOff>28575</xdr:rowOff>
        </xdr:from>
        <xdr:to>
          <xdr:col>1</xdr:col>
          <xdr:colOff>66675</xdr:colOff>
          <xdr:row>7</xdr:row>
          <xdr:rowOff>28575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2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7</xdr:row>
          <xdr:rowOff>0</xdr:rowOff>
        </xdr:from>
        <xdr:to>
          <xdr:col>1</xdr:col>
          <xdr:colOff>66675</xdr:colOff>
          <xdr:row>8</xdr:row>
          <xdr:rowOff>47625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2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B72BE-D25D-4345-BF62-E3E05D891099}">
  <sheetPr>
    <pageSetUpPr fitToPage="1"/>
  </sheetPr>
  <dimension ref="B1:G77"/>
  <sheetViews>
    <sheetView showGridLines="0" tabSelected="1" zoomScaleNormal="100" workbookViewId="0">
      <selection activeCell="C15" sqref="C15"/>
    </sheetView>
  </sheetViews>
  <sheetFormatPr baseColWidth="10" defaultColWidth="11.42578125" defaultRowHeight="15" x14ac:dyDescent="0.25"/>
  <cols>
    <col min="1" max="1" width="5" style="139" customWidth="1"/>
    <col min="2" max="2" width="28.42578125" style="139" customWidth="1"/>
    <col min="3" max="3" width="17" style="139" customWidth="1"/>
    <col min="4" max="4" width="52.28515625" style="139" customWidth="1"/>
    <col min="5" max="5" width="25.140625" style="139" customWidth="1"/>
    <col min="6" max="6" width="17" style="139" customWidth="1"/>
    <col min="7" max="7" width="46" style="139" customWidth="1"/>
    <col min="8" max="16384" width="11.42578125" style="139"/>
  </cols>
  <sheetData>
    <row r="1" spans="2:7" ht="28.5" x14ac:dyDescent="0.25">
      <c r="B1" s="272" t="s">
        <v>0</v>
      </c>
      <c r="C1" s="273"/>
      <c r="D1" s="273"/>
      <c r="E1" s="171"/>
      <c r="F1" s="171"/>
    </row>
    <row r="2" spans="2:7" ht="15" customHeight="1" x14ac:dyDescent="0.25">
      <c r="B2" s="187" t="s">
        <v>1</v>
      </c>
      <c r="C2" s="187"/>
      <c r="D2" s="187"/>
    </row>
    <row r="3" spans="2:7" ht="39.950000000000003" customHeight="1" x14ac:dyDescent="0.25">
      <c r="B3" s="188" t="s">
        <v>2</v>
      </c>
      <c r="C3" s="188"/>
      <c r="D3" s="188"/>
    </row>
    <row r="4" spans="2:7" s="142" customFormat="1" ht="31.15" customHeight="1" x14ac:dyDescent="0.25">
      <c r="B4" s="174" t="s">
        <v>3</v>
      </c>
      <c r="C4" s="175" t="s">
        <v>4</v>
      </c>
      <c r="D4" s="168" t="s">
        <v>5</v>
      </c>
      <c r="E4" s="174" t="s">
        <v>6</v>
      </c>
      <c r="F4" s="175" t="s">
        <v>4</v>
      </c>
      <c r="G4" s="167" t="s">
        <v>7</v>
      </c>
    </row>
    <row r="5" spans="2:7" x14ac:dyDescent="0.25">
      <c r="B5" s="136" t="s">
        <v>8</v>
      </c>
      <c r="C5" s="136"/>
      <c r="E5" s="135"/>
      <c r="F5" s="144"/>
      <c r="G5" s="159"/>
    </row>
    <row r="6" spans="2:7" x14ac:dyDescent="0.25">
      <c r="B6" s="136"/>
      <c r="C6" s="136"/>
      <c r="D6" s="134" t="s">
        <v>9</v>
      </c>
      <c r="E6" s="135"/>
      <c r="F6" s="144"/>
      <c r="G6" s="159"/>
    </row>
    <row r="7" spans="2:7" x14ac:dyDescent="0.25">
      <c r="B7" s="136"/>
      <c r="C7" s="136"/>
      <c r="D7" s="134" t="s">
        <v>10</v>
      </c>
      <c r="E7" s="135"/>
      <c r="F7" s="144"/>
      <c r="G7" s="159"/>
    </row>
    <row r="8" spans="2:7" x14ac:dyDescent="0.25">
      <c r="B8" s="136"/>
      <c r="C8" s="136"/>
      <c r="D8" s="139" t="s">
        <v>11</v>
      </c>
      <c r="E8" s="135"/>
      <c r="F8" s="144"/>
      <c r="G8" s="159"/>
    </row>
    <row r="9" spans="2:7" x14ac:dyDescent="0.25">
      <c r="B9" s="136"/>
      <c r="C9" s="136"/>
      <c r="E9" s="135"/>
      <c r="F9" s="144"/>
      <c r="G9" s="159"/>
    </row>
    <row r="10" spans="2:7" x14ac:dyDescent="0.25">
      <c r="B10" s="136"/>
      <c r="C10" s="136"/>
      <c r="D10" s="134"/>
      <c r="E10" s="135"/>
      <c r="F10" s="144"/>
      <c r="G10" s="159"/>
    </row>
    <row r="11" spans="2:7" x14ac:dyDescent="0.25">
      <c r="B11" s="136" t="s">
        <v>12</v>
      </c>
      <c r="C11" s="136"/>
      <c r="D11" s="134" t="s">
        <v>13</v>
      </c>
      <c r="E11" s="135"/>
      <c r="F11" s="144"/>
      <c r="G11" s="159"/>
    </row>
    <row r="12" spans="2:7" x14ac:dyDescent="0.25">
      <c r="B12" s="136"/>
      <c r="C12" s="136"/>
      <c r="D12" s="134"/>
      <c r="E12" s="135"/>
      <c r="F12" s="144"/>
      <c r="G12" s="159"/>
    </row>
    <row r="13" spans="2:7" x14ac:dyDescent="0.25">
      <c r="B13" s="136"/>
      <c r="C13" s="136"/>
      <c r="D13" s="134"/>
      <c r="E13" s="135"/>
      <c r="F13" s="144"/>
      <c r="G13" s="159"/>
    </row>
    <row r="14" spans="2:7" x14ac:dyDescent="0.25">
      <c r="B14" s="136"/>
      <c r="C14" s="136"/>
      <c r="D14" s="134"/>
      <c r="E14" s="135"/>
      <c r="F14" s="144"/>
      <c r="G14" s="159"/>
    </row>
    <row r="15" spans="2:7" x14ac:dyDescent="0.25">
      <c r="B15" s="136"/>
      <c r="C15" s="136"/>
      <c r="D15" s="134"/>
      <c r="E15" s="135"/>
      <c r="F15" s="144"/>
      <c r="G15" s="159"/>
    </row>
    <row r="16" spans="2:7" x14ac:dyDescent="0.25">
      <c r="B16" s="136" t="s">
        <v>14</v>
      </c>
      <c r="C16" s="136"/>
      <c r="D16" s="134" t="s">
        <v>15</v>
      </c>
      <c r="E16" s="135"/>
      <c r="F16" s="144"/>
      <c r="G16" s="159"/>
    </row>
    <row r="17" spans="2:7" x14ac:dyDescent="0.25">
      <c r="B17" s="136"/>
      <c r="C17" s="136"/>
      <c r="D17" s="139" t="s">
        <v>16</v>
      </c>
      <c r="E17" s="135"/>
      <c r="F17" s="144"/>
      <c r="G17" s="159"/>
    </row>
    <row r="18" spans="2:7" x14ac:dyDescent="0.25">
      <c r="B18" s="136"/>
      <c r="C18" s="136"/>
      <c r="D18" s="134" t="s">
        <v>17</v>
      </c>
      <c r="E18" s="135"/>
      <c r="F18" s="144"/>
      <c r="G18" s="159"/>
    </row>
    <row r="19" spans="2:7" x14ac:dyDescent="0.25">
      <c r="B19" s="136"/>
      <c r="C19" s="136"/>
      <c r="D19" s="134"/>
      <c r="E19" s="135"/>
      <c r="F19" s="144"/>
      <c r="G19" s="159"/>
    </row>
    <row r="20" spans="2:7" x14ac:dyDescent="0.25">
      <c r="B20" s="136"/>
      <c r="C20" s="136"/>
      <c r="D20" s="134"/>
      <c r="E20" s="135"/>
      <c r="F20" s="144"/>
      <c r="G20" s="159"/>
    </row>
    <row r="21" spans="2:7" x14ac:dyDescent="0.25">
      <c r="B21" s="136"/>
      <c r="C21" s="136"/>
      <c r="D21" s="134"/>
      <c r="E21" s="135"/>
      <c r="F21" s="144"/>
      <c r="G21" s="159"/>
    </row>
    <row r="22" spans="2:7" x14ac:dyDescent="0.25">
      <c r="B22" s="136"/>
      <c r="C22" s="136"/>
      <c r="D22" s="134"/>
      <c r="E22" s="135"/>
      <c r="F22" s="144"/>
      <c r="G22" s="159"/>
    </row>
    <row r="23" spans="2:7" x14ac:dyDescent="0.25">
      <c r="B23" s="136"/>
      <c r="C23" s="136"/>
      <c r="D23" s="134"/>
      <c r="E23" s="135"/>
      <c r="F23" s="144"/>
      <c r="G23" s="159"/>
    </row>
    <row r="24" spans="2:7" x14ac:dyDescent="0.25">
      <c r="B24" s="136"/>
      <c r="C24" s="136"/>
      <c r="D24" s="134"/>
      <c r="E24" s="135"/>
      <c r="F24" s="144"/>
      <c r="G24" s="159"/>
    </row>
    <row r="25" spans="2:7" x14ac:dyDescent="0.25">
      <c r="B25" s="136"/>
      <c r="C25" s="136"/>
      <c r="D25" s="134"/>
      <c r="E25" s="135"/>
      <c r="F25" s="144"/>
      <c r="G25" s="159"/>
    </row>
    <row r="26" spans="2:7" x14ac:dyDescent="0.25">
      <c r="B26" s="136"/>
      <c r="C26" s="136"/>
      <c r="D26" s="134"/>
      <c r="E26" s="135"/>
      <c r="F26" s="144"/>
      <c r="G26" s="159"/>
    </row>
    <row r="27" spans="2:7" x14ac:dyDescent="0.25">
      <c r="B27" s="136"/>
      <c r="C27" s="136"/>
      <c r="D27" s="134"/>
      <c r="E27" s="135"/>
      <c r="F27" s="144"/>
      <c r="G27" s="159"/>
    </row>
    <row r="28" spans="2:7" x14ac:dyDescent="0.25">
      <c r="B28" s="136"/>
      <c r="C28" s="136"/>
      <c r="D28" s="134"/>
      <c r="E28" s="135"/>
      <c r="F28" s="144"/>
      <c r="G28" s="159"/>
    </row>
    <row r="29" spans="2:7" x14ac:dyDescent="0.25">
      <c r="B29" s="136"/>
      <c r="C29" s="136"/>
      <c r="D29" s="134"/>
      <c r="E29" s="135"/>
      <c r="F29" s="144"/>
      <c r="G29" s="159"/>
    </row>
    <row r="30" spans="2:7" x14ac:dyDescent="0.25">
      <c r="B30" s="136"/>
      <c r="C30" s="136"/>
      <c r="D30" s="134"/>
      <c r="E30" s="135"/>
      <c r="F30" s="144"/>
      <c r="G30" s="159"/>
    </row>
    <row r="31" spans="2:7" x14ac:dyDescent="0.25">
      <c r="B31" s="136"/>
      <c r="C31" s="136"/>
      <c r="D31" s="134"/>
      <c r="E31" s="135"/>
      <c r="F31" s="144"/>
      <c r="G31" s="159"/>
    </row>
    <row r="32" spans="2:7" x14ac:dyDescent="0.25">
      <c r="B32" s="136"/>
      <c r="C32" s="136"/>
      <c r="D32" s="134"/>
      <c r="E32" s="135"/>
      <c r="F32" s="144"/>
      <c r="G32" s="159"/>
    </row>
    <row r="33" spans="2:7" x14ac:dyDescent="0.25">
      <c r="B33" s="136"/>
      <c r="C33" s="136"/>
      <c r="D33" s="134"/>
      <c r="E33" s="135"/>
      <c r="F33" s="144"/>
      <c r="G33" s="159"/>
    </row>
    <row r="34" spans="2:7" x14ac:dyDescent="0.25">
      <c r="B34" s="136"/>
      <c r="C34" s="136"/>
      <c r="D34" s="134"/>
      <c r="E34" s="135"/>
      <c r="F34" s="144"/>
      <c r="G34" s="159"/>
    </row>
    <row r="35" spans="2:7" x14ac:dyDescent="0.25">
      <c r="B35" s="136"/>
      <c r="C35" s="136"/>
      <c r="D35" s="134"/>
      <c r="E35" s="135"/>
      <c r="F35" s="144"/>
      <c r="G35" s="159"/>
    </row>
    <row r="36" spans="2:7" x14ac:dyDescent="0.25">
      <c r="B36" s="136"/>
      <c r="C36" s="136"/>
      <c r="D36" s="134"/>
      <c r="E36" s="135"/>
      <c r="F36" s="144"/>
      <c r="G36" s="159"/>
    </row>
    <row r="37" spans="2:7" x14ac:dyDescent="0.25">
      <c r="B37" s="136"/>
      <c r="C37" s="136"/>
      <c r="D37" s="134"/>
      <c r="E37" s="135"/>
      <c r="F37" s="144"/>
      <c r="G37" s="159"/>
    </row>
    <row r="38" spans="2:7" x14ac:dyDescent="0.25">
      <c r="B38" s="136"/>
      <c r="C38" s="136"/>
      <c r="D38" s="134"/>
      <c r="E38" s="135"/>
      <c r="F38" s="144"/>
      <c r="G38" s="159"/>
    </row>
    <row r="39" spans="2:7" x14ac:dyDescent="0.25">
      <c r="B39" s="136"/>
      <c r="C39" s="136"/>
      <c r="D39" s="134"/>
      <c r="E39" s="135"/>
      <c r="F39" s="144"/>
      <c r="G39" s="159"/>
    </row>
    <row r="40" spans="2:7" x14ac:dyDescent="0.25">
      <c r="B40" s="136"/>
      <c r="C40" s="136"/>
      <c r="D40" s="134"/>
      <c r="E40" s="135"/>
      <c r="F40" s="144"/>
      <c r="G40" s="159"/>
    </row>
    <row r="41" spans="2:7" x14ac:dyDescent="0.25">
      <c r="B41" s="136"/>
      <c r="C41" s="136"/>
      <c r="D41" s="134"/>
      <c r="E41" s="135"/>
      <c r="F41" s="144"/>
      <c r="G41" s="159"/>
    </row>
    <row r="42" spans="2:7" x14ac:dyDescent="0.25">
      <c r="B42" s="136"/>
      <c r="C42" s="136"/>
      <c r="D42" s="134"/>
      <c r="E42" s="135"/>
      <c r="F42" s="144"/>
      <c r="G42" s="159"/>
    </row>
    <row r="43" spans="2:7" x14ac:dyDescent="0.25">
      <c r="B43" s="136"/>
      <c r="C43" s="136"/>
      <c r="D43" s="134"/>
      <c r="E43" s="135"/>
      <c r="F43" s="144"/>
      <c r="G43" s="159"/>
    </row>
    <row r="44" spans="2:7" x14ac:dyDescent="0.25">
      <c r="B44" s="136"/>
      <c r="C44" s="136"/>
      <c r="D44" s="134"/>
      <c r="E44" s="135"/>
      <c r="F44" s="144"/>
      <c r="G44" s="159"/>
    </row>
    <row r="45" spans="2:7" x14ac:dyDescent="0.25">
      <c r="B45" s="136"/>
      <c r="C45" s="136"/>
      <c r="D45" s="134"/>
      <c r="E45" s="135"/>
      <c r="F45" s="144"/>
      <c r="G45" s="159"/>
    </row>
    <row r="46" spans="2:7" x14ac:dyDescent="0.25">
      <c r="B46" s="136"/>
      <c r="C46" s="136"/>
      <c r="D46" s="134"/>
      <c r="E46" s="135"/>
      <c r="F46" s="144"/>
      <c r="G46" s="159"/>
    </row>
    <row r="47" spans="2:7" x14ac:dyDescent="0.25">
      <c r="B47" s="136"/>
      <c r="C47" s="136"/>
      <c r="D47" s="134"/>
      <c r="E47" s="135"/>
      <c r="F47" s="144"/>
      <c r="G47" s="159"/>
    </row>
    <row r="48" spans="2:7" x14ac:dyDescent="0.25">
      <c r="B48" s="136"/>
      <c r="C48" s="136"/>
      <c r="D48" s="134"/>
      <c r="E48" s="135"/>
      <c r="F48" s="144"/>
      <c r="G48" s="159"/>
    </row>
    <row r="49" spans="2:7" x14ac:dyDescent="0.25">
      <c r="B49" s="136"/>
      <c r="C49" s="136"/>
      <c r="D49" s="134"/>
      <c r="E49" s="135"/>
      <c r="F49" s="144"/>
      <c r="G49" s="159"/>
    </row>
    <row r="50" spans="2:7" x14ac:dyDescent="0.25">
      <c r="B50" s="136"/>
      <c r="C50" s="136"/>
      <c r="D50" s="134"/>
      <c r="E50" s="135"/>
      <c r="F50" s="144"/>
      <c r="G50" s="159"/>
    </row>
    <row r="51" spans="2:7" x14ac:dyDescent="0.25">
      <c r="B51" s="136"/>
      <c r="C51" s="136"/>
      <c r="D51" s="134"/>
      <c r="E51" s="135"/>
      <c r="F51" s="144"/>
      <c r="G51" s="159"/>
    </row>
    <row r="52" spans="2:7" x14ac:dyDescent="0.25">
      <c r="B52" s="136"/>
      <c r="C52" s="136"/>
      <c r="D52" s="134"/>
      <c r="E52" s="135"/>
      <c r="F52" s="144"/>
      <c r="G52" s="159"/>
    </row>
    <row r="53" spans="2:7" x14ac:dyDescent="0.25">
      <c r="B53" s="136"/>
      <c r="C53" s="136"/>
      <c r="D53" s="134"/>
      <c r="E53" s="135"/>
      <c r="F53" s="144"/>
      <c r="G53" s="159"/>
    </row>
    <row r="54" spans="2:7" x14ac:dyDescent="0.25">
      <c r="B54" s="136"/>
      <c r="C54" s="136"/>
      <c r="D54" s="134"/>
      <c r="E54" s="135"/>
      <c r="F54" s="144"/>
      <c r="G54" s="159"/>
    </row>
    <row r="55" spans="2:7" x14ac:dyDescent="0.25">
      <c r="B55" s="136"/>
      <c r="C55" s="136"/>
      <c r="D55" s="134"/>
      <c r="E55" s="135"/>
      <c r="F55" s="144"/>
      <c r="G55" s="159"/>
    </row>
    <row r="56" spans="2:7" x14ac:dyDescent="0.25">
      <c r="B56" s="136"/>
      <c r="C56" s="136"/>
      <c r="D56" s="134"/>
      <c r="E56" s="135"/>
      <c r="F56" s="144"/>
      <c r="G56" s="159"/>
    </row>
    <row r="57" spans="2:7" x14ac:dyDescent="0.25">
      <c r="B57" s="136"/>
      <c r="C57" s="136"/>
      <c r="D57" s="134"/>
      <c r="E57" s="135"/>
      <c r="F57" s="144"/>
      <c r="G57" s="159"/>
    </row>
    <row r="58" spans="2:7" x14ac:dyDescent="0.25">
      <c r="B58" s="136"/>
      <c r="C58" s="136"/>
      <c r="D58" s="134"/>
      <c r="E58" s="135"/>
      <c r="F58" s="144"/>
      <c r="G58" s="159"/>
    </row>
    <row r="59" spans="2:7" x14ac:dyDescent="0.25">
      <c r="B59" s="136"/>
      <c r="C59" s="136"/>
      <c r="D59" s="134"/>
      <c r="E59" s="135"/>
      <c r="F59" s="144"/>
      <c r="G59" s="159"/>
    </row>
    <row r="60" spans="2:7" x14ac:dyDescent="0.25">
      <c r="B60" s="136"/>
      <c r="C60" s="136"/>
      <c r="D60" s="134"/>
      <c r="E60" s="135"/>
      <c r="F60" s="144"/>
      <c r="G60" s="159"/>
    </row>
    <row r="61" spans="2:7" x14ac:dyDescent="0.25">
      <c r="B61" s="136"/>
      <c r="C61" s="136"/>
      <c r="D61" s="134"/>
      <c r="E61" s="135"/>
      <c r="F61" s="144"/>
      <c r="G61" s="159"/>
    </row>
    <row r="62" spans="2:7" x14ac:dyDescent="0.25">
      <c r="B62" s="136"/>
      <c r="C62" s="136"/>
      <c r="D62" s="134"/>
      <c r="E62" s="135"/>
      <c r="F62" s="144"/>
      <c r="G62" s="159"/>
    </row>
    <row r="63" spans="2:7" x14ac:dyDescent="0.25">
      <c r="B63" s="136"/>
      <c r="C63" s="136"/>
      <c r="D63" s="134"/>
      <c r="E63" s="135"/>
      <c r="F63" s="144"/>
      <c r="G63" s="159"/>
    </row>
    <row r="64" spans="2:7" x14ac:dyDescent="0.25">
      <c r="B64" s="136"/>
      <c r="C64" s="136"/>
      <c r="D64" s="134"/>
      <c r="E64" s="135"/>
      <c r="F64" s="144"/>
      <c r="G64" s="159"/>
    </row>
    <row r="65" spans="2:7" x14ac:dyDescent="0.25">
      <c r="B65" s="136"/>
      <c r="C65" s="136"/>
      <c r="D65" s="134"/>
      <c r="E65" s="135"/>
      <c r="F65" s="144"/>
      <c r="G65" s="159"/>
    </row>
    <row r="66" spans="2:7" x14ac:dyDescent="0.25">
      <c r="B66" s="136"/>
      <c r="C66" s="136"/>
      <c r="D66" s="134"/>
      <c r="E66" s="135"/>
      <c r="F66" s="144"/>
      <c r="G66" s="159"/>
    </row>
    <row r="67" spans="2:7" x14ac:dyDescent="0.25">
      <c r="B67" s="136"/>
      <c r="C67" s="136"/>
      <c r="D67" s="134"/>
      <c r="E67" s="135"/>
      <c r="F67" s="144"/>
      <c r="G67" s="159"/>
    </row>
    <row r="68" spans="2:7" x14ac:dyDescent="0.25">
      <c r="B68" s="136"/>
      <c r="C68" s="136"/>
      <c r="D68" s="134"/>
      <c r="E68" s="135"/>
      <c r="F68" s="144"/>
      <c r="G68" s="159"/>
    </row>
    <row r="72" spans="2:7" x14ac:dyDescent="0.25">
      <c r="E72" s="143"/>
    </row>
    <row r="73" spans="2:7" x14ac:dyDescent="0.25">
      <c r="D73" s="143"/>
      <c r="E73" s="143"/>
      <c r="F73" s="143"/>
      <c r="G73" s="143"/>
    </row>
    <row r="74" spans="2:7" x14ac:dyDescent="0.25">
      <c r="D74" s="143"/>
      <c r="E74" s="143"/>
      <c r="F74" s="143"/>
      <c r="G74" s="143"/>
    </row>
    <row r="75" spans="2:7" x14ac:dyDescent="0.25">
      <c r="D75" s="143"/>
      <c r="E75" s="143"/>
      <c r="F75" s="143"/>
      <c r="G75" s="143"/>
    </row>
    <row r="76" spans="2:7" x14ac:dyDescent="0.25">
      <c r="D76" s="143"/>
      <c r="E76" s="143"/>
      <c r="F76" s="143"/>
      <c r="G76" s="143"/>
    </row>
    <row r="77" spans="2:7" x14ac:dyDescent="0.25">
      <c r="D77" s="143"/>
      <c r="F77" s="143"/>
      <c r="G77" s="143"/>
    </row>
  </sheetData>
  <sheetProtection selectLockedCells="1"/>
  <mergeCells count="3">
    <mergeCell ref="B1:D1"/>
    <mergeCell ref="B2:D2"/>
    <mergeCell ref="B3:D3"/>
  </mergeCells>
  <pageMargins left="0.39370078740157483" right="0.39370078740157483" top="0.74803149606299213" bottom="0.74803149606299213" header="0.31496062992125984" footer="0.31496062992125984"/>
  <pageSetup paperSize="9" scale="39" orientation="portrait" r:id="rId1"/>
  <headerFooter>
    <oddHeader>&amp;R&amp;"SenBJS,Standard"&amp;G
Anlage Kalkulationen zum Zuwendungsantrag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94790878-2E3B-4D07-B6A5-FBFCE7825671}">
          <x14:formula1>
            <xm:f>Datenblatt!$B$2:$B$6</xm:f>
          </x14:formula1>
          <xm:sqref>E5:E68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K107"/>
  <sheetViews>
    <sheetView topLeftCell="B1" zoomScale="115" zoomScaleNormal="115" workbookViewId="0">
      <selection activeCell="M7" sqref="M7"/>
    </sheetView>
  </sheetViews>
  <sheetFormatPr baseColWidth="10" defaultColWidth="11.5703125" defaultRowHeight="12" outlineLevelRow="1" outlineLevelCol="1" x14ac:dyDescent="0.2"/>
  <cols>
    <col min="1" max="1" width="1.7109375" style="53" customWidth="1"/>
    <col min="2" max="2" width="2" style="53" customWidth="1"/>
    <col min="3" max="3" width="34.28515625" style="53" customWidth="1"/>
    <col min="4" max="4" width="5" style="53" customWidth="1"/>
    <col min="5" max="5" width="12.28515625" style="53" customWidth="1"/>
    <col min="6" max="6" width="5.5703125" style="53" customWidth="1"/>
    <col min="7" max="7" width="1.7109375" style="53" customWidth="1"/>
    <col min="8" max="11" width="6" style="53" customWidth="1"/>
    <col min="12" max="12" width="7.140625" style="53" customWidth="1"/>
    <col min="13" max="13" width="7.28515625" style="97" customWidth="1"/>
    <col min="14" max="14" width="6.28515625" style="53" hidden="1" customWidth="1" outlineLevel="1"/>
    <col min="15" max="15" width="6.28515625" style="56" hidden="1" customWidth="1" outlineLevel="1"/>
    <col min="16" max="16" width="2.42578125" style="53" customWidth="1" collapsed="1"/>
    <col min="17" max="20" width="6" style="53" customWidth="1"/>
    <col min="21" max="21" width="7.140625" style="53" customWidth="1"/>
    <col min="22" max="22" width="8.28515625" style="97" customWidth="1"/>
    <col min="23" max="23" width="6.28515625" style="53" hidden="1" customWidth="1" outlineLevel="1"/>
    <col min="24" max="24" width="6.28515625" style="56" hidden="1" customWidth="1" outlineLevel="1"/>
    <col min="25" max="25" width="2.28515625" style="53" customWidth="1" collapsed="1"/>
    <col min="26" max="29" width="6" style="53" customWidth="1"/>
    <col min="30" max="30" width="7.140625" style="53" customWidth="1"/>
    <col min="31" max="31" width="8.28515625" style="97" customWidth="1"/>
    <col min="32" max="32" width="6.28515625" style="53" hidden="1" customWidth="1" outlineLevel="1"/>
    <col min="33" max="33" width="6.28515625" style="56" hidden="1" customWidth="1" outlineLevel="1"/>
    <col min="34" max="34" width="4.42578125" style="53" customWidth="1" collapsed="1"/>
    <col min="35" max="35" width="8.7109375" style="106" hidden="1" customWidth="1"/>
    <col min="36" max="36" width="10.7109375" style="53" hidden="1" customWidth="1"/>
    <col min="37" max="37" width="5.42578125" style="56" customWidth="1"/>
    <col min="38" max="16384" width="11.5703125" style="53"/>
  </cols>
  <sheetData>
    <row r="1" spans="2:37" x14ac:dyDescent="0.2">
      <c r="H1" s="189">
        <v>2019</v>
      </c>
      <c r="I1" s="190"/>
      <c r="J1" s="190"/>
      <c r="K1" s="190"/>
      <c r="L1" s="190"/>
      <c r="M1" s="190"/>
      <c r="N1" s="54"/>
      <c r="O1" s="55"/>
      <c r="Q1" s="189">
        <v>2020</v>
      </c>
      <c r="R1" s="190"/>
      <c r="S1" s="190"/>
      <c r="T1" s="190"/>
      <c r="U1" s="190"/>
      <c r="V1" s="190"/>
      <c r="W1" s="54"/>
      <c r="X1" s="55"/>
      <c r="Z1" s="189">
        <v>2021</v>
      </c>
      <c r="AA1" s="190"/>
      <c r="AB1" s="190"/>
      <c r="AC1" s="190"/>
      <c r="AD1" s="190"/>
      <c r="AE1" s="190"/>
      <c r="AF1" s="54"/>
      <c r="AG1" s="55"/>
      <c r="AI1" s="189" t="s">
        <v>18</v>
      </c>
      <c r="AJ1" s="190"/>
    </row>
    <row r="2" spans="2:37" x14ac:dyDescent="0.2">
      <c r="B2" s="57"/>
      <c r="C2" s="57"/>
      <c r="D2" s="57"/>
      <c r="E2" s="57"/>
      <c r="H2" s="58" t="s">
        <v>19</v>
      </c>
      <c r="I2" s="58" t="s">
        <v>20</v>
      </c>
      <c r="J2" s="58" t="s">
        <v>21</v>
      </c>
      <c r="K2" s="59" t="s">
        <v>22</v>
      </c>
      <c r="L2" s="60" t="s">
        <v>23</v>
      </c>
      <c r="M2" s="60" t="s">
        <v>24</v>
      </c>
      <c r="N2" s="54"/>
      <c r="O2" s="55"/>
      <c r="Q2" s="58" t="s">
        <v>19</v>
      </c>
      <c r="R2" s="58" t="s">
        <v>20</v>
      </c>
      <c r="S2" s="58" t="s">
        <v>21</v>
      </c>
      <c r="T2" s="59" t="s">
        <v>22</v>
      </c>
      <c r="U2" s="60" t="s">
        <v>23</v>
      </c>
      <c r="V2" s="60" t="s">
        <v>24</v>
      </c>
      <c r="W2" s="54"/>
      <c r="X2" s="55"/>
      <c r="Z2" s="61" t="s">
        <v>19</v>
      </c>
      <c r="AA2" s="61" t="s">
        <v>20</v>
      </c>
      <c r="AB2" s="61" t="s">
        <v>21</v>
      </c>
      <c r="AC2" s="59" t="s">
        <v>22</v>
      </c>
      <c r="AD2" s="62" t="s">
        <v>23</v>
      </c>
      <c r="AE2" s="60" t="s">
        <v>24</v>
      </c>
      <c r="AF2" s="54"/>
      <c r="AG2" s="55"/>
      <c r="AI2" s="63" t="s">
        <v>25</v>
      </c>
      <c r="AJ2" s="63" t="s">
        <v>26</v>
      </c>
    </row>
    <row r="3" spans="2:37" x14ac:dyDescent="0.2">
      <c r="B3" s="64" t="s">
        <v>27</v>
      </c>
      <c r="C3" s="64"/>
      <c r="D3" s="64"/>
      <c r="E3" s="64"/>
      <c r="F3" s="64"/>
      <c r="H3" s="65">
        <f>H6+H17+H28+H39+H50+H70</f>
        <v>0</v>
      </c>
      <c r="I3" s="65">
        <f t="shared" ref="I3:M3" si="0">I6+I17+I28+I39+I50+I70</f>
        <v>0</v>
      </c>
      <c r="J3" s="65">
        <f t="shared" si="0"/>
        <v>0</v>
      </c>
      <c r="K3" s="65">
        <f t="shared" si="0"/>
        <v>0</v>
      </c>
      <c r="L3" s="65">
        <f t="shared" si="0"/>
        <v>0</v>
      </c>
      <c r="M3" s="66">
        <f t="shared" si="0"/>
        <v>0</v>
      </c>
      <c r="N3" s="67"/>
      <c r="O3" s="68"/>
      <c r="Q3" s="65">
        <f>Q6+Q17+Q28+Q39+Q50+Q70</f>
        <v>0</v>
      </c>
      <c r="R3" s="65">
        <f t="shared" ref="R3:V3" si="1">R6+R17+R28+R39+R50+R70</f>
        <v>0</v>
      </c>
      <c r="S3" s="65">
        <f t="shared" si="1"/>
        <v>0</v>
      </c>
      <c r="T3" s="65">
        <f t="shared" si="1"/>
        <v>0</v>
      </c>
      <c r="U3" s="65">
        <f t="shared" si="1"/>
        <v>0</v>
      </c>
      <c r="V3" s="66">
        <f t="shared" si="1"/>
        <v>0</v>
      </c>
      <c r="W3" s="67"/>
      <c r="X3" s="68"/>
      <c r="Z3" s="65">
        <f>Z6+Z17+Z28+Z39+Z50+Z70</f>
        <v>0</v>
      </c>
      <c r="AA3" s="65">
        <f t="shared" ref="AA3:AE3" si="2">AA6+AA17+AA28+AA39+AA50+AA70</f>
        <v>0</v>
      </c>
      <c r="AB3" s="65">
        <f t="shared" si="2"/>
        <v>0</v>
      </c>
      <c r="AC3" s="65">
        <f t="shared" si="2"/>
        <v>0</v>
      </c>
      <c r="AD3" s="65">
        <f t="shared" si="2"/>
        <v>0</v>
      </c>
      <c r="AE3" s="66">
        <f t="shared" si="2"/>
        <v>0</v>
      </c>
      <c r="AF3" s="67"/>
      <c r="AG3" s="68"/>
      <c r="AI3" s="69"/>
      <c r="AJ3" s="70"/>
    </row>
    <row r="4" spans="2:37" s="71" customFormat="1" outlineLevel="1" x14ac:dyDescent="0.2">
      <c r="C4" s="72"/>
      <c r="D4" s="73"/>
      <c r="E4" s="73"/>
      <c r="G4" s="53"/>
      <c r="H4" s="74"/>
      <c r="I4" s="74"/>
      <c r="J4" s="75"/>
      <c r="K4" s="75"/>
      <c r="L4" s="76"/>
      <c r="M4" s="77"/>
      <c r="N4" s="78"/>
      <c r="O4" s="79"/>
      <c r="Q4" s="75"/>
      <c r="R4" s="75"/>
      <c r="S4" s="75"/>
      <c r="T4" s="75"/>
      <c r="U4" s="76"/>
      <c r="V4" s="77"/>
      <c r="W4" s="78"/>
      <c r="X4" s="79"/>
      <c r="Z4" s="75"/>
      <c r="AA4" s="75"/>
      <c r="AB4" s="75"/>
      <c r="AC4" s="75"/>
      <c r="AD4" s="76"/>
      <c r="AE4" s="77"/>
      <c r="AF4" s="78"/>
      <c r="AG4" s="79"/>
      <c r="AI4" s="80"/>
      <c r="AJ4" s="81"/>
    </row>
    <row r="5" spans="2:37" s="71" customFormat="1" outlineLevel="1" x14ac:dyDescent="0.2">
      <c r="C5" s="72"/>
      <c r="D5" s="73"/>
      <c r="E5" s="73"/>
      <c r="G5" s="53"/>
      <c r="H5" s="74"/>
      <c r="I5" s="82"/>
      <c r="J5" s="75"/>
      <c r="K5" s="75"/>
      <c r="L5" s="76"/>
      <c r="M5" s="77"/>
      <c r="N5" s="78"/>
      <c r="O5" s="79"/>
      <c r="Q5" s="75"/>
      <c r="R5" s="75"/>
      <c r="S5" s="75"/>
      <c r="T5" s="75"/>
      <c r="U5" s="76"/>
      <c r="V5" s="77"/>
      <c r="W5" s="78"/>
      <c r="X5" s="79"/>
      <c r="Z5" s="75"/>
      <c r="AA5" s="75"/>
      <c r="AB5" s="75"/>
      <c r="AC5" s="75"/>
      <c r="AD5" s="76"/>
      <c r="AE5" s="77"/>
      <c r="AF5" s="78"/>
      <c r="AG5" s="79"/>
      <c r="AI5" s="80"/>
      <c r="AJ5" s="81"/>
    </row>
    <row r="6" spans="2:37" x14ac:dyDescent="0.2">
      <c r="B6" s="83" t="s">
        <v>28</v>
      </c>
      <c r="C6" s="84"/>
      <c r="D6" s="84"/>
      <c r="E6" s="84"/>
      <c r="F6" s="84"/>
      <c r="H6" s="85">
        <f>H7+H10+H13</f>
        <v>0</v>
      </c>
      <c r="I6" s="85">
        <f t="shared" ref="I6:M6" si="3">I7+I10+I13</f>
        <v>0</v>
      </c>
      <c r="J6" s="85">
        <f t="shared" si="3"/>
        <v>0</v>
      </c>
      <c r="K6" s="85">
        <f t="shared" si="3"/>
        <v>0</v>
      </c>
      <c r="L6" s="85">
        <f>L7+L10+L13</f>
        <v>0</v>
      </c>
      <c r="M6" s="133">
        <f t="shared" si="3"/>
        <v>0</v>
      </c>
      <c r="N6" s="86"/>
      <c r="O6" s="87"/>
      <c r="Q6" s="85">
        <f t="shared" ref="Q6:V6" si="4">Q7+Q10+Q13</f>
        <v>0</v>
      </c>
      <c r="R6" s="85">
        <f t="shared" si="4"/>
        <v>0</v>
      </c>
      <c r="S6" s="85">
        <f t="shared" si="4"/>
        <v>0</v>
      </c>
      <c r="T6" s="85">
        <f t="shared" si="4"/>
        <v>0</v>
      </c>
      <c r="U6" s="85">
        <f>U7+U10+U13</f>
        <v>0</v>
      </c>
      <c r="V6" s="133">
        <f t="shared" si="4"/>
        <v>0</v>
      </c>
      <c r="W6" s="86"/>
      <c r="X6" s="87"/>
      <c r="Z6" s="85">
        <f t="shared" ref="Z6:AE6" si="5">Z7+Z10+Z13</f>
        <v>0</v>
      </c>
      <c r="AA6" s="85">
        <f t="shared" si="5"/>
        <v>0</v>
      </c>
      <c r="AB6" s="85">
        <f t="shared" si="5"/>
        <v>0</v>
      </c>
      <c r="AC6" s="85">
        <f t="shared" si="5"/>
        <v>0</v>
      </c>
      <c r="AD6" s="85">
        <f>AD7+AD10+AD13</f>
        <v>0</v>
      </c>
      <c r="AE6" s="133">
        <f t="shared" si="5"/>
        <v>0</v>
      </c>
      <c r="AF6" s="86"/>
      <c r="AG6" s="87"/>
      <c r="AI6" s="69"/>
      <c r="AJ6" s="70"/>
      <c r="AK6" s="88"/>
    </row>
    <row r="7" spans="2:37" x14ac:dyDescent="0.2">
      <c r="C7" s="89" t="s">
        <v>29</v>
      </c>
      <c r="D7" s="89"/>
      <c r="E7" s="89"/>
      <c r="H7" s="91">
        <f>H8+H9</f>
        <v>0</v>
      </c>
      <c r="I7" s="91">
        <f t="shared" ref="I7" si="6">I8+I9</f>
        <v>0</v>
      </c>
      <c r="J7" s="91">
        <f t="shared" ref="J7" si="7">J8+J9</f>
        <v>0</v>
      </c>
      <c r="K7" s="91">
        <f t="shared" ref="K7" si="8">K8+K9</f>
        <v>0</v>
      </c>
      <c r="L7" s="91">
        <f>SUM(H7:K7)</f>
        <v>0</v>
      </c>
      <c r="M7" s="92">
        <f t="shared" ref="M7" si="9">L7/140</f>
        <v>0</v>
      </c>
      <c r="N7" s="93"/>
      <c r="O7" s="94"/>
      <c r="Q7" s="91">
        <f>Q8+Q9</f>
        <v>0</v>
      </c>
      <c r="R7" s="91">
        <f t="shared" ref="R7" si="10">R8+R9</f>
        <v>0</v>
      </c>
      <c r="S7" s="91">
        <f t="shared" ref="S7" si="11">S8+S9</f>
        <v>0</v>
      </c>
      <c r="T7" s="91">
        <f t="shared" ref="T7" si="12">T8+T9</f>
        <v>0</v>
      </c>
      <c r="U7" s="91">
        <f>SUM(Q7:T7)</f>
        <v>0</v>
      </c>
      <c r="V7" s="92">
        <f t="shared" ref="V7" si="13">U7/140</f>
        <v>0</v>
      </c>
      <c r="W7" s="93"/>
      <c r="X7" s="94"/>
      <c r="Z7" s="91">
        <f>Z8+Z9</f>
        <v>0</v>
      </c>
      <c r="AA7" s="91">
        <f t="shared" ref="AA7" si="14">AA8+AA9</f>
        <v>0</v>
      </c>
      <c r="AB7" s="91">
        <f t="shared" ref="AB7" si="15">AB8+AB9</f>
        <v>0</v>
      </c>
      <c r="AC7" s="91">
        <f t="shared" ref="AC7" si="16">AC8+AC9</f>
        <v>0</v>
      </c>
      <c r="AD7" s="91">
        <f>SUM(Z7:AC7)</f>
        <v>0</v>
      </c>
      <c r="AE7" s="92">
        <f t="shared" ref="AE7" si="17">AD7/140</f>
        <v>0</v>
      </c>
      <c r="AF7" s="93"/>
      <c r="AG7" s="94"/>
      <c r="AI7" s="95">
        <f>AVERAGE(M7,V7,AE7)</f>
        <v>0</v>
      </c>
      <c r="AJ7" s="96">
        <f>L7+U7+AD7</f>
        <v>0</v>
      </c>
    </row>
    <row r="8" spans="2:37" s="71" customFormat="1" outlineLevel="1" x14ac:dyDescent="0.2">
      <c r="C8" s="72"/>
      <c r="D8" s="73"/>
      <c r="E8" s="73"/>
      <c r="G8" s="53"/>
      <c r="H8" s="75"/>
      <c r="I8" s="75"/>
      <c r="J8" s="75"/>
      <c r="K8" s="75"/>
      <c r="L8" s="76"/>
      <c r="M8" s="77"/>
      <c r="N8" s="78"/>
      <c r="O8" s="79"/>
      <c r="Q8" s="75"/>
      <c r="R8" s="75"/>
      <c r="S8" s="75"/>
      <c r="T8" s="75"/>
      <c r="U8" s="76"/>
      <c r="V8" s="77"/>
      <c r="W8" s="78"/>
      <c r="X8" s="79"/>
      <c r="Z8" s="75"/>
      <c r="AA8" s="75"/>
      <c r="AB8" s="75"/>
      <c r="AC8" s="75"/>
      <c r="AD8" s="76"/>
      <c r="AE8" s="77"/>
      <c r="AF8" s="78"/>
      <c r="AG8" s="79"/>
      <c r="AI8" s="80"/>
      <c r="AJ8" s="81"/>
    </row>
    <row r="9" spans="2:37" s="71" customFormat="1" outlineLevel="1" x14ac:dyDescent="0.2">
      <c r="C9" s="72"/>
      <c r="D9" s="73"/>
      <c r="E9" s="73"/>
      <c r="G9" s="53"/>
      <c r="H9" s="75"/>
      <c r="I9" s="75"/>
      <c r="J9" s="75"/>
      <c r="K9" s="75"/>
      <c r="L9" s="76"/>
      <c r="M9" s="77"/>
      <c r="N9" s="78"/>
      <c r="O9" s="79"/>
      <c r="Q9" s="75"/>
      <c r="R9" s="75"/>
      <c r="S9" s="75"/>
      <c r="T9" s="75"/>
      <c r="U9" s="76"/>
      <c r="V9" s="77"/>
      <c r="W9" s="78"/>
      <c r="X9" s="79"/>
      <c r="Z9" s="75"/>
      <c r="AA9" s="75"/>
      <c r="AB9" s="75"/>
      <c r="AC9" s="75"/>
      <c r="AD9" s="76"/>
      <c r="AE9" s="77"/>
      <c r="AF9" s="78"/>
      <c r="AG9" s="79"/>
      <c r="AI9" s="80"/>
      <c r="AJ9" s="81"/>
    </row>
    <row r="10" spans="2:37" s="56" customFormat="1" x14ac:dyDescent="0.2">
      <c r="C10" s="53" t="s">
        <v>30</v>
      </c>
      <c r="D10" s="53"/>
      <c r="E10" s="97"/>
      <c r="F10" s="53"/>
      <c r="G10" s="53"/>
      <c r="H10" s="91">
        <f>H11+H12</f>
        <v>0</v>
      </c>
      <c r="I10" s="91">
        <f t="shared" ref="I10" si="18">I11+I12</f>
        <v>0</v>
      </c>
      <c r="J10" s="91">
        <f t="shared" ref="J10" si="19">J11+J12</f>
        <v>0</v>
      </c>
      <c r="K10" s="91">
        <f t="shared" ref="K10" si="20">K11+K12</f>
        <v>0</v>
      </c>
      <c r="L10" s="91">
        <f>SUM(H10:K10)</f>
        <v>0</v>
      </c>
      <c r="M10" s="92">
        <f t="shared" ref="M10" si="21">L10/140</f>
        <v>0</v>
      </c>
      <c r="N10" s="93"/>
      <c r="O10" s="94"/>
      <c r="P10" s="53"/>
      <c r="Q10" s="91">
        <f>Q11+Q12</f>
        <v>0</v>
      </c>
      <c r="R10" s="91">
        <f t="shared" ref="R10" si="22">R11+R12</f>
        <v>0</v>
      </c>
      <c r="S10" s="91">
        <f t="shared" ref="S10" si="23">S11+S12</f>
        <v>0</v>
      </c>
      <c r="T10" s="91">
        <f t="shared" ref="T10" si="24">T11+T12</f>
        <v>0</v>
      </c>
      <c r="U10" s="91">
        <f>SUM(Q10:T10)</f>
        <v>0</v>
      </c>
      <c r="V10" s="92">
        <f t="shared" ref="V10" si="25">U10/140</f>
        <v>0</v>
      </c>
      <c r="W10" s="93"/>
      <c r="X10" s="94"/>
      <c r="Y10" s="98"/>
      <c r="Z10" s="91">
        <f>Z11+Z12</f>
        <v>0</v>
      </c>
      <c r="AA10" s="91">
        <f t="shared" ref="AA10" si="26">AA11+AA12</f>
        <v>0</v>
      </c>
      <c r="AB10" s="91">
        <f t="shared" ref="AB10" si="27">AB11+AB12</f>
        <v>0</v>
      </c>
      <c r="AC10" s="91">
        <f t="shared" ref="AC10" si="28">AC11+AC12</f>
        <v>0</v>
      </c>
      <c r="AD10" s="91">
        <f>SUM(Z10:AC10)</f>
        <v>0</v>
      </c>
      <c r="AE10" s="92">
        <f t="shared" ref="AE10" si="29">AD10/140</f>
        <v>0</v>
      </c>
      <c r="AF10" s="93"/>
      <c r="AG10" s="94"/>
      <c r="AH10" s="53"/>
      <c r="AI10" s="95">
        <f>AVERAGE(M10,V10,AE10)</f>
        <v>0</v>
      </c>
      <c r="AJ10" s="96">
        <f>L10+U10+AD10</f>
        <v>0</v>
      </c>
    </row>
    <row r="11" spans="2:37" s="71" customFormat="1" outlineLevel="1" x14ac:dyDescent="0.2">
      <c r="C11" s="72"/>
      <c r="D11" s="73"/>
      <c r="E11" s="73"/>
      <c r="G11" s="53"/>
      <c r="H11" s="75"/>
      <c r="I11" s="75"/>
      <c r="J11" s="75"/>
      <c r="K11" s="75"/>
      <c r="L11" s="76"/>
      <c r="M11" s="77"/>
      <c r="N11" s="78"/>
      <c r="O11" s="79"/>
      <c r="Q11" s="75"/>
      <c r="R11" s="75"/>
      <c r="S11" s="75"/>
      <c r="T11" s="75"/>
      <c r="U11" s="76"/>
      <c r="V11" s="77"/>
      <c r="W11" s="78"/>
      <c r="X11" s="79"/>
      <c r="Y11" s="99"/>
      <c r="Z11" s="75"/>
      <c r="AA11" s="75"/>
      <c r="AB11" s="75"/>
      <c r="AC11" s="75"/>
      <c r="AD11" s="76"/>
      <c r="AE11" s="77"/>
      <c r="AF11" s="78"/>
      <c r="AG11" s="79"/>
      <c r="AI11" s="80"/>
      <c r="AJ11" s="81"/>
    </row>
    <row r="12" spans="2:37" s="71" customFormat="1" outlineLevel="1" x14ac:dyDescent="0.2">
      <c r="C12" s="72"/>
      <c r="D12" s="73"/>
      <c r="E12" s="73"/>
      <c r="G12" s="53"/>
      <c r="H12" s="75"/>
      <c r="I12" s="75"/>
      <c r="J12" s="75"/>
      <c r="K12" s="75"/>
      <c r="L12" s="76"/>
      <c r="M12" s="77"/>
      <c r="N12" s="78"/>
      <c r="O12" s="79"/>
      <c r="Q12" s="75"/>
      <c r="R12" s="75"/>
      <c r="S12" s="75"/>
      <c r="T12" s="75"/>
      <c r="U12" s="76"/>
      <c r="V12" s="77"/>
      <c r="W12" s="78"/>
      <c r="X12" s="79"/>
      <c r="Z12" s="75"/>
      <c r="AA12" s="75"/>
      <c r="AB12" s="75"/>
      <c r="AC12" s="75"/>
      <c r="AD12" s="76"/>
      <c r="AE12" s="77"/>
      <c r="AF12" s="78"/>
      <c r="AG12" s="79"/>
      <c r="AI12" s="80"/>
      <c r="AJ12" s="81"/>
      <c r="AK12" s="99"/>
    </row>
    <row r="13" spans="2:37" s="56" customFormat="1" x14ac:dyDescent="0.2">
      <c r="B13" s="53"/>
      <c r="C13" s="89" t="s">
        <v>31</v>
      </c>
      <c r="D13" s="89"/>
      <c r="E13" s="57"/>
      <c r="F13" s="53"/>
      <c r="G13" s="53"/>
      <c r="H13" s="91">
        <f t="shared" ref="H13" si="30">H14+H15</f>
        <v>0</v>
      </c>
      <c r="I13" s="91">
        <f t="shared" ref="I13" si="31">I14+I15</f>
        <v>0</v>
      </c>
      <c r="J13" s="91">
        <f t="shared" ref="J13" si="32">J14+J15</f>
        <v>0</v>
      </c>
      <c r="K13" s="91">
        <f t="shared" ref="K13" si="33">K14+K15</f>
        <v>0</v>
      </c>
      <c r="L13" s="91">
        <f>SUM(H13:K13)</f>
        <v>0</v>
      </c>
      <c r="M13" s="92">
        <f t="shared" ref="M13" si="34">L13/140</f>
        <v>0</v>
      </c>
      <c r="N13" s="93"/>
      <c r="O13" s="94"/>
      <c r="P13" s="53"/>
      <c r="Q13" s="91">
        <f t="shared" ref="Q13" si="35">Q14+Q15</f>
        <v>0</v>
      </c>
      <c r="R13" s="91">
        <f t="shared" ref="R13" si="36">R14+R15</f>
        <v>0</v>
      </c>
      <c r="S13" s="91">
        <f t="shared" ref="S13" si="37">S14+S15</f>
        <v>0</v>
      </c>
      <c r="T13" s="91">
        <f t="shared" ref="T13" si="38">T14+T15</f>
        <v>0</v>
      </c>
      <c r="U13" s="91">
        <f>SUM(Q13:T13)</f>
        <v>0</v>
      </c>
      <c r="V13" s="92">
        <f t="shared" ref="V13" si="39">U13/140</f>
        <v>0</v>
      </c>
      <c r="W13" s="93"/>
      <c r="X13" s="94"/>
      <c r="Y13" s="53"/>
      <c r="Z13" s="91">
        <f t="shared" ref="Z13" si="40">Z14+Z15</f>
        <v>0</v>
      </c>
      <c r="AA13" s="91">
        <f t="shared" ref="AA13" si="41">AA14+AA15</f>
        <v>0</v>
      </c>
      <c r="AB13" s="91">
        <f t="shared" ref="AB13" si="42">AB14+AB15</f>
        <v>0</v>
      </c>
      <c r="AC13" s="91">
        <f t="shared" ref="AC13" si="43">AC14+AC15</f>
        <v>0</v>
      </c>
      <c r="AD13" s="91">
        <f>SUM(Z13:AC13)</f>
        <v>0</v>
      </c>
      <c r="AE13" s="92">
        <f t="shared" ref="AE13" si="44">AD13/140</f>
        <v>0</v>
      </c>
      <c r="AF13" s="93"/>
      <c r="AG13" s="94"/>
      <c r="AH13" s="53"/>
      <c r="AI13" s="95">
        <f>AVERAGE(M13,V13,AE13)</f>
        <v>0</v>
      </c>
      <c r="AJ13" s="96">
        <f>L13+U13+AD13</f>
        <v>0</v>
      </c>
    </row>
    <row r="14" spans="2:37" s="71" customFormat="1" outlineLevel="1" x14ac:dyDescent="0.2">
      <c r="C14" s="72"/>
      <c r="D14" s="73"/>
      <c r="E14" s="73"/>
      <c r="G14" s="53"/>
      <c r="H14" s="75"/>
      <c r="I14" s="75"/>
      <c r="J14" s="75"/>
      <c r="K14" s="75"/>
      <c r="L14" s="76"/>
      <c r="M14" s="77"/>
      <c r="N14" s="78"/>
      <c r="O14" s="79"/>
      <c r="Q14" s="75"/>
      <c r="R14" s="75"/>
      <c r="S14" s="75"/>
      <c r="T14" s="75"/>
      <c r="U14" s="76"/>
      <c r="V14" s="77"/>
      <c r="W14" s="78"/>
      <c r="X14" s="79"/>
      <c r="Z14" s="75"/>
      <c r="AA14" s="75"/>
      <c r="AB14" s="75"/>
      <c r="AC14" s="75"/>
      <c r="AD14" s="76"/>
      <c r="AE14" s="77"/>
      <c r="AF14" s="78"/>
      <c r="AG14" s="79"/>
      <c r="AI14" s="80"/>
      <c r="AJ14" s="81"/>
    </row>
    <row r="15" spans="2:37" s="71" customFormat="1" outlineLevel="1" x14ac:dyDescent="0.2">
      <c r="C15" s="72"/>
      <c r="D15" s="73"/>
      <c r="E15" s="73"/>
      <c r="G15" s="53"/>
      <c r="H15" s="75"/>
      <c r="I15" s="75"/>
      <c r="J15" s="75"/>
      <c r="K15" s="75"/>
      <c r="L15" s="76"/>
      <c r="M15" s="77"/>
      <c r="N15" s="78"/>
      <c r="O15" s="79"/>
      <c r="Q15" s="75"/>
      <c r="R15" s="75"/>
      <c r="S15" s="75"/>
      <c r="T15" s="75"/>
      <c r="U15" s="76"/>
      <c r="V15" s="77"/>
      <c r="W15" s="78"/>
      <c r="X15" s="79"/>
      <c r="Y15" s="99"/>
      <c r="Z15" s="75"/>
      <c r="AA15" s="75"/>
      <c r="AB15" s="75"/>
      <c r="AC15" s="75"/>
      <c r="AD15" s="76"/>
      <c r="AE15" s="77"/>
      <c r="AF15" s="78"/>
      <c r="AG15" s="79"/>
      <c r="AI15" s="80"/>
      <c r="AJ15" s="81"/>
    </row>
    <row r="16" spans="2:37" s="56" customFormat="1" ht="12" customHeight="1" x14ac:dyDescent="0.2">
      <c r="B16" s="53"/>
      <c r="C16" s="57"/>
      <c r="D16" s="57"/>
      <c r="E16" s="57"/>
      <c r="F16" s="53"/>
      <c r="G16" s="53"/>
      <c r="H16" s="90"/>
      <c r="I16" s="90"/>
      <c r="J16" s="90"/>
      <c r="K16" s="90"/>
      <c r="L16" s="90"/>
      <c r="M16" s="53"/>
      <c r="N16" s="53"/>
      <c r="P16" s="53"/>
      <c r="Q16" s="90"/>
      <c r="R16" s="90"/>
      <c r="S16" s="90"/>
      <c r="T16" s="90"/>
      <c r="U16" s="90"/>
      <c r="V16" s="53"/>
      <c r="W16" s="53"/>
      <c r="Y16" s="53"/>
      <c r="Z16" s="90"/>
      <c r="AA16" s="90"/>
      <c r="AB16" s="90"/>
      <c r="AC16" s="90"/>
      <c r="AD16" s="90"/>
      <c r="AE16" s="53"/>
      <c r="AF16" s="53"/>
      <c r="AH16" s="53"/>
      <c r="AI16" s="100"/>
      <c r="AJ16" s="96"/>
    </row>
    <row r="17" spans="2:36" s="97" customFormat="1" x14ac:dyDescent="0.2">
      <c r="B17" s="84" t="s">
        <v>32</v>
      </c>
      <c r="C17" s="84"/>
      <c r="D17" s="84"/>
      <c r="E17" s="84"/>
      <c r="F17" s="84"/>
      <c r="G17" s="53"/>
      <c r="H17" s="101">
        <f t="shared" ref="H17:J17" si="45">H18+H21+H24</f>
        <v>0</v>
      </c>
      <c r="I17" s="101">
        <f t="shared" si="45"/>
        <v>0</v>
      </c>
      <c r="J17" s="101">
        <f t="shared" si="45"/>
        <v>0</v>
      </c>
      <c r="K17" s="101">
        <f>K18+K21+K24</f>
        <v>0</v>
      </c>
      <c r="L17" s="101">
        <f>L18+L21+L24</f>
        <v>0</v>
      </c>
      <c r="M17" s="102">
        <f>M18+M21+M24</f>
        <v>0</v>
      </c>
      <c r="N17" s="86"/>
      <c r="O17" s="87"/>
      <c r="P17" s="53"/>
      <c r="Q17" s="101">
        <f t="shared" ref="Q17:S17" si="46">Q18+Q21+Q24</f>
        <v>0</v>
      </c>
      <c r="R17" s="101">
        <f t="shared" si="46"/>
        <v>0</v>
      </c>
      <c r="S17" s="101">
        <f t="shared" si="46"/>
        <v>0</v>
      </c>
      <c r="T17" s="101">
        <f>T18+T21+T24</f>
        <v>0</v>
      </c>
      <c r="U17" s="101">
        <f>U18+U21+U24</f>
        <v>0</v>
      </c>
      <c r="V17" s="102">
        <f>V18+V21+V24</f>
        <v>0</v>
      </c>
      <c r="W17" s="86"/>
      <c r="X17" s="87"/>
      <c r="Y17" s="53"/>
      <c r="Z17" s="101">
        <f t="shared" ref="Z17:AB17" si="47">Z18+Z21+Z24</f>
        <v>0</v>
      </c>
      <c r="AA17" s="101">
        <f t="shared" si="47"/>
        <v>0</v>
      </c>
      <c r="AB17" s="101">
        <f t="shared" si="47"/>
        <v>0</v>
      </c>
      <c r="AC17" s="101">
        <f>AC18+AC21+AC24</f>
        <v>0</v>
      </c>
      <c r="AD17" s="101">
        <f>AD18+AD21+AD24</f>
        <v>0</v>
      </c>
      <c r="AE17" s="102">
        <f>AE18+AE21+AE24</f>
        <v>0</v>
      </c>
      <c r="AF17" s="86"/>
      <c r="AG17" s="87"/>
      <c r="AH17" s="53"/>
      <c r="AI17" s="103"/>
      <c r="AJ17" s="96"/>
    </row>
    <row r="18" spans="2:36" s="56" customFormat="1" x14ac:dyDescent="0.2">
      <c r="B18" s="53"/>
      <c r="C18" s="89" t="s">
        <v>33</v>
      </c>
      <c r="D18" s="89"/>
      <c r="E18" s="89"/>
      <c r="F18" s="53"/>
      <c r="G18" s="53"/>
      <c r="H18" s="91">
        <f>H19+H20</f>
        <v>0</v>
      </c>
      <c r="I18" s="91">
        <f t="shared" ref="I18" si="48">I19+I20</f>
        <v>0</v>
      </c>
      <c r="J18" s="91">
        <f t="shared" ref="J18" si="49">J19+J20</f>
        <v>0</v>
      </c>
      <c r="K18" s="91">
        <f t="shared" ref="K18" si="50">K19+K20</f>
        <v>0</v>
      </c>
      <c r="L18" s="91">
        <f>SUM(H18:K18)</f>
        <v>0</v>
      </c>
      <c r="M18" s="92">
        <f t="shared" ref="M18" si="51">L18/140</f>
        <v>0</v>
      </c>
      <c r="N18" s="93"/>
      <c r="O18" s="94"/>
      <c r="P18" s="53"/>
      <c r="Q18" s="91">
        <f>Q19+Q20</f>
        <v>0</v>
      </c>
      <c r="R18" s="91">
        <f t="shared" ref="R18" si="52">R19+R20</f>
        <v>0</v>
      </c>
      <c r="S18" s="91">
        <f t="shared" ref="S18" si="53">S19+S20</f>
        <v>0</v>
      </c>
      <c r="T18" s="91">
        <f t="shared" ref="T18" si="54">T19+T20</f>
        <v>0</v>
      </c>
      <c r="U18" s="91">
        <f>SUM(Q18:T18)</f>
        <v>0</v>
      </c>
      <c r="V18" s="92">
        <f t="shared" ref="V18" si="55">U18/140</f>
        <v>0</v>
      </c>
      <c r="W18" s="93"/>
      <c r="X18" s="94"/>
      <c r="Y18" s="53"/>
      <c r="Z18" s="91">
        <f>Z19+Z20</f>
        <v>0</v>
      </c>
      <c r="AA18" s="91">
        <f t="shared" ref="AA18" si="56">AA19+AA20</f>
        <v>0</v>
      </c>
      <c r="AB18" s="91">
        <f t="shared" ref="AB18" si="57">AB19+AB20</f>
        <v>0</v>
      </c>
      <c r="AC18" s="91">
        <f t="shared" ref="AC18" si="58">AC19+AC20</f>
        <v>0</v>
      </c>
      <c r="AD18" s="91">
        <f>SUM(Z18:AC18)</f>
        <v>0</v>
      </c>
      <c r="AE18" s="92">
        <f t="shared" ref="AE18" si="59">AD18/140</f>
        <v>0</v>
      </c>
      <c r="AF18" s="93"/>
      <c r="AG18" s="94"/>
      <c r="AH18" s="53"/>
      <c r="AI18" s="95">
        <f>AVERAGE(M18,V18,AE18)</f>
        <v>0</v>
      </c>
      <c r="AJ18" s="96">
        <f>L18+U18+AD18</f>
        <v>0</v>
      </c>
    </row>
    <row r="19" spans="2:36" s="71" customFormat="1" outlineLevel="1" x14ac:dyDescent="0.2">
      <c r="C19" s="72"/>
      <c r="D19" s="73"/>
      <c r="E19" s="73"/>
      <c r="G19" s="53"/>
      <c r="H19" s="75"/>
      <c r="I19" s="75"/>
      <c r="J19" s="75"/>
      <c r="K19" s="75"/>
      <c r="L19" s="76"/>
      <c r="M19" s="77"/>
      <c r="N19" s="93"/>
      <c r="O19" s="94"/>
      <c r="Q19" s="75"/>
      <c r="R19" s="75"/>
      <c r="S19" s="75"/>
      <c r="T19" s="75"/>
      <c r="U19" s="76"/>
      <c r="V19" s="77"/>
      <c r="W19" s="78"/>
      <c r="X19" s="94"/>
      <c r="Z19" s="75"/>
      <c r="AA19" s="75"/>
      <c r="AB19" s="75"/>
      <c r="AC19" s="75"/>
      <c r="AD19" s="76"/>
      <c r="AE19" s="77"/>
      <c r="AF19" s="93"/>
      <c r="AG19" s="94"/>
      <c r="AI19" s="80"/>
      <c r="AJ19" s="81"/>
    </row>
    <row r="20" spans="2:36" s="71" customFormat="1" outlineLevel="1" x14ac:dyDescent="0.2">
      <c r="C20" s="72"/>
      <c r="D20" s="73"/>
      <c r="E20" s="73"/>
      <c r="G20" s="53"/>
      <c r="H20" s="75"/>
      <c r="I20" s="75"/>
      <c r="J20" s="75"/>
      <c r="K20" s="75"/>
      <c r="L20" s="76"/>
      <c r="M20" s="77"/>
      <c r="N20" s="93"/>
      <c r="O20" s="94"/>
      <c r="Q20" s="75"/>
      <c r="R20" s="75"/>
      <c r="S20" s="75"/>
      <c r="T20" s="75"/>
      <c r="U20" s="76"/>
      <c r="V20" s="77"/>
      <c r="W20" s="78"/>
      <c r="X20" s="94"/>
      <c r="Z20" s="75"/>
      <c r="AA20" s="75"/>
      <c r="AB20" s="75"/>
      <c r="AC20" s="75"/>
      <c r="AD20" s="76"/>
      <c r="AE20" s="77"/>
      <c r="AF20" s="93"/>
      <c r="AG20" s="94"/>
      <c r="AI20" s="80"/>
      <c r="AJ20" s="81"/>
    </row>
    <row r="21" spans="2:36" s="56" customFormat="1" x14ac:dyDescent="0.2">
      <c r="B21" s="53"/>
      <c r="C21" s="89" t="s">
        <v>34</v>
      </c>
      <c r="D21" s="89"/>
      <c r="E21" s="89"/>
      <c r="F21" s="53"/>
      <c r="G21" s="53"/>
      <c r="H21" s="91">
        <f>H22+H23</f>
        <v>0</v>
      </c>
      <c r="I21" s="91">
        <f t="shared" ref="I21" si="60">I22+I23</f>
        <v>0</v>
      </c>
      <c r="J21" s="91">
        <f t="shared" ref="J21" si="61">J22+J23</f>
        <v>0</v>
      </c>
      <c r="K21" s="91">
        <f t="shared" ref="K21" si="62">K22+K23</f>
        <v>0</v>
      </c>
      <c r="L21" s="91">
        <f>SUM(H21:K21)</f>
        <v>0</v>
      </c>
      <c r="M21" s="92">
        <f t="shared" ref="M21" si="63">L21/140</f>
        <v>0</v>
      </c>
      <c r="N21" s="93"/>
      <c r="O21" s="94"/>
      <c r="P21" s="53"/>
      <c r="Q21" s="91">
        <f>Q22+Q23</f>
        <v>0</v>
      </c>
      <c r="R21" s="91">
        <f t="shared" ref="R21" si="64">R22+R23</f>
        <v>0</v>
      </c>
      <c r="S21" s="91">
        <f t="shared" ref="S21" si="65">S22+S23</f>
        <v>0</v>
      </c>
      <c r="T21" s="91">
        <f t="shared" ref="T21" si="66">T22+T23</f>
        <v>0</v>
      </c>
      <c r="U21" s="91">
        <f>SUM(Q21:T21)</f>
        <v>0</v>
      </c>
      <c r="V21" s="92">
        <f t="shared" ref="V21" si="67">U21/140</f>
        <v>0</v>
      </c>
      <c r="W21" s="93"/>
      <c r="X21" s="94"/>
      <c r="Y21" s="53"/>
      <c r="Z21" s="91">
        <f>Z22+Z23</f>
        <v>0</v>
      </c>
      <c r="AA21" s="91">
        <f t="shared" ref="AA21" si="68">AA22+AA23</f>
        <v>0</v>
      </c>
      <c r="AB21" s="91">
        <f t="shared" ref="AB21" si="69">AB22+AB23</f>
        <v>0</v>
      </c>
      <c r="AC21" s="91">
        <f t="shared" ref="AC21" si="70">AC22+AC23</f>
        <v>0</v>
      </c>
      <c r="AD21" s="91">
        <f>SUM(Z21:AC21)</f>
        <v>0</v>
      </c>
      <c r="AE21" s="92">
        <f t="shared" ref="AE21" si="71">AD21/140</f>
        <v>0</v>
      </c>
      <c r="AF21" s="93"/>
      <c r="AG21" s="94"/>
      <c r="AH21" s="53"/>
      <c r="AI21" s="95">
        <f>AVERAGE(M21,V21,AE21)</f>
        <v>0</v>
      </c>
      <c r="AJ21" s="96">
        <f>L21+U21+AD21</f>
        <v>0</v>
      </c>
    </row>
    <row r="22" spans="2:36" s="71" customFormat="1" outlineLevel="1" x14ac:dyDescent="0.2">
      <c r="C22" s="72"/>
      <c r="D22" s="73"/>
      <c r="E22" s="73"/>
      <c r="G22" s="53"/>
      <c r="H22" s="75"/>
      <c r="I22" s="75"/>
      <c r="J22" s="75"/>
      <c r="K22" s="75"/>
      <c r="L22" s="76"/>
      <c r="M22" s="77"/>
      <c r="N22" s="93"/>
      <c r="O22" s="94"/>
      <c r="Q22" s="75"/>
      <c r="R22" s="75"/>
      <c r="S22" s="75"/>
      <c r="T22" s="75"/>
      <c r="U22" s="76"/>
      <c r="V22" s="77"/>
      <c r="W22" s="78"/>
      <c r="X22" s="94"/>
      <c r="Z22" s="75"/>
      <c r="AA22" s="75"/>
      <c r="AB22" s="75"/>
      <c r="AC22" s="75"/>
      <c r="AD22" s="76"/>
      <c r="AE22" s="77"/>
      <c r="AF22" s="93"/>
      <c r="AG22" s="94"/>
      <c r="AI22" s="80"/>
      <c r="AJ22" s="81"/>
    </row>
    <row r="23" spans="2:36" s="71" customFormat="1" outlineLevel="1" x14ac:dyDescent="0.2">
      <c r="C23" s="72"/>
      <c r="D23" s="73"/>
      <c r="E23" s="73"/>
      <c r="G23" s="53"/>
      <c r="H23" s="75"/>
      <c r="I23" s="75"/>
      <c r="J23" s="75"/>
      <c r="K23" s="75"/>
      <c r="L23" s="76"/>
      <c r="M23" s="77"/>
      <c r="N23" s="93"/>
      <c r="O23" s="94"/>
      <c r="Q23" s="75"/>
      <c r="R23" s="75"/>
      <c r="S23" s="75"/>
      <c r="T23" s="75"/>
      <c r="U23" s="76"/>
      <c r="V23" s="77"/>
      <c r="W23" s="78"/>
      <c r="X23" s="94"/>
      <c r="Z23" s="75"/>
      <c r="AA23" s="75"/>
      <c r="AB23" s="75"/>
      <c r="AC23" s="75"/>
      <c r="AD23" s="76"/>
      <c r="AE23" s="77"/>
      <c r="AF23" s="93"/>
      <c r="AG23" s="94"/>
      <c r="AI23" s="80"/>
      <c r="AJ23" s="81"/>
    </row>
    <row r="24" spans="2:36" s="71" customFormat="1" x14ac:dyDescent="0.2">
      <c r="C24" s="89" t="s">
        <v>35</v>
      </c>
      <c r="D24" s="73"/>
      <c r="E24" s="73"/>
      <c r="G24" s="53"/>
      <c r="H24" s="91">
        <f t="shared" ref="H24" si="72">H25+H26</f>
        <v>0</v>
      </c>
      <c r="I24" s="91">
        <f t="shared" ref="I24" si="73">I25+I26</f>
        <v>0</v>
      </c>
      <c r="J24" s="91">
        <f t="shared" ref="J24" si="74">J25+J26</f>
        <v>0</v>
      </c>
      <c r="K24" s="91">
        <f t="shared" ref="K24" si="75">K25+K26</f>
        <v>0</v>
      </c>
      <c r="L24" s="91">
        <f>SUM(H24:K24)</f>
        <v>0</v>
      </c>
      <c r="M24" s="92">
        <f t="shared" ref="M24" si="76">L24/140</f>
        <v>0</v>
      </c>
      <c r="N24" s="93"/>
      <c r="O24" s="94"/>
      <c r="Q24" s="91">
        <f t="shared" ref="Q24" si="77">Q25+Q26</f>
        <v>0</v>
      </c>
      <c r="R24" s="91">
        <f t="shared" ref="R24" si="78">R25+R26</f>
        <v>0</v>
      </c>
      <c r="S24" s="91">
        <f t="shared" ref="S24" si="79">S25+S26</f>
        <v>0</v>
      </c>
      <c r="T24" s="91">
        <f t="shared" ref="T24" si="80">T25+T26</f>
        <v>0</v>
      </c>
      <c r="U24" s="91">
        <f>SUM(Q24:T24)</f>
        <v>0</v>
      </c>
      <c r="V24" s="92">
        <f t="shared" ref="V24" si="81">U24/140</f>
        <v>0</v>
      </c>
      <c r="W24" s="78"/>
      <c r="X24" s="94"/>
      <c r="Z24" s="91">
        <f t="shared" ref="Z24" si="82">Z25+Z26</f>
        <v>0</v>
      </c>
      <c r="AA24" s="91">
        <f t="shared" ref="AA24" si="83">AA25+AA26</f>
        <v>0</v>
      </c>
      <c r="AB24" s="91">
        <f t="shared" ref="AB24" si="84">AB25+AB26</f>
        <v>0</v>
      </c>
      <c r="AC24" s="91">
        <f t="shared" ref="AC24" si="85">AC25+AC26</f>
        <v>0</v>
      </c>
      <c r="AD24" s="91">
        <f>SUM(Z24:AC24)</f>
        <v>0</v>
      </c>
      <c r="AE24" s="92">
        <f t="shared" ref="AE24" si="86">AD24/140</f>
        <v>0</v>
      </c>
      <c r="AF24" s="93"/>
      <c r="AG24" s="94"/>
      <c r="AI24" s="80"/>
      <c r="AJ24" s="81"/>
    </row>
    <row r="25" spans="2:36" s="71" customFormat="1" outlineLevel="1" x14ac:dyDescent="0.2">
      <c r="C25" s="72"/>
      <c r="D25" s="73"/>
      <c r="E25" s="73"/>
      <c r="G25" s="53"/>
      <c r="H25" s="75"/>
      <c r="I25" s="75"/>
      <c r="J25" s="75"/>
      <c r="K25" s="75"/>
      <c r="L25" s="76"/>
      <c r="M25" s="77"/>
      <c r="N25" s="93"/>
      <c r="O25" s="94"/>
      <c r="Q25" s="75"/>
      <c r="R25" s="75"/>
      <c r="S25" s="75"/>
      <c r="T25" s="75"/>
      <c r="U25" s="76"/>
      <c r="V25" s="77"/>
      <c r="W25" s="78"/>
      <c r="X25" s="94"/>
      <c r="Z25" s="75"/>
      <c r="AA25" s="75"/>
      <c r="AB25" s="75"/>
      <c r="AC25" s="75"/>
      <c r="AD25" s="76"/>
      <c r="AE25" s="77"/>
      <c r="AF25" s="93"/>
      <c r="AG25" s="94"/>
      <c r="AI25" s="80"/>
      <c r="AJ25" s="81"/>
    </row>
    <row r="26" spans="2:36" s="71" customFormat="1" outlineLevel="1" x14ac:dyDescent="0.2">
      <c r="C26" s="104"/>
      <c r="D26" s="73"/>
      <c r="E26" s="73"/>
      <c r="G26" s="53"/>
      <c r="H26" s="75"/>
      <c r="I26" s="75"/>
      <c r="J26" s="75"/>
      <c r="K26" s="75"/>
      <c r="L26" s="76"/>
      <c r="M26" s="77"/>
      <c r="N26" s="93"/>
      <c r="O26" s="94"/>
      <c r="Q26" s="75"/>
      <c r="R26" s="75"/>
      <c r="S26" s="75"/>
      <c r="T26" s="75"/>
      <c r="U26" s="76"/>
      <c r="V26" s="77"/>
      <c r="W26" s="78"/>
      <c r="X26" s="94"/>
      <c r="Z26" s="75"/>
      <c r="AA26" s="75"/>
      <c r="AB26" s="75"/>
      <c r="AC26" s="75"/>
      <c r="AD26" s="76"/>
      <c r="AE26" s="77"/>
      <c r="AF26" s="93"/>
      <c r="AG26" s="94"/>
      <c r="AI26" s="80"/>
      <c r="AJ26" s="81"/>
    </row>
    <row r="27" spans="2:36" s="56" customFormat="1" ht="12" customHeight="1" x14ac:dyDescent="0.2">
      <c r="B27" s="53"/>
      <c r="C27" s="105"/>
      <c r="D27" s="105"/>
      <c r="E27" s="105"/>
      <c r="F27" s="53"/>
      <c r="G27" s="53"/>
      <c r="H27" s="90"/>
      <c r="I27" s="90"/>
      <c r="J27" s="90"/>
      <c r="K27" s="90"/>
      <c r="L27" s="90"/>
      <c r="M27" s="98"/>
      <c r="N27" s="53"/>
      <c r="P27" s="53"/>
      <c r="Q27" s="90"/>
      <c r="R27" s="90"/>
      <c r="S27" s="90"/>
      <c r="T27" s="90"/>
      <c r="U27" s="90"/>
      <c r="V27" s="98"/>
      <c r="W27" s="53"/>
      <c r="Y27" s="53"/>
      <c r="Z27" s="90"/>
      <c r="AA27" s="90"/>
      <c r="AB27" s="90"/>
      <c r="AC27" s="90"/>
      <c r="AD27" s="90"/>
      <c r="AE27" s="98"/>
      <c r="AF27" s="53"/>
      <c r="AH27" s="53"/>
      <c r="AI27" s="106"/>
      <c r="AJ27" s="96"/>
    </row>
    <row r="28" spans="2:36" s="97" customFormat="1" collapsed="1" x14ac:dyDescent="0.2">
      <c r="B28" s="84" t="s">
        <v>36</v>
      </c>
      <c r="C28" s="84"/>
      <c r="D28" s="84"/>
      <c r="E28" s="84"/>
      <c r="F28" s="84"/>
      <c r="G28" s="53"/>
      <c r="H28" s="101">
        <f>H29+H32+H35</f>
        <v>0</v>
      </c>
      <c r="I28" s="101">
        <f t="shared" ref="I28:O28" si="87">I29+I32+I35</f>
        <v>0</v>
      </c>
      <c r="J28" s="101">
        <f t="shared" si="87"/>
        <v>0</v>
      </c>
      <c r="K28" s="101">
        <f t="shared" si="87"/>
        <v>0</v>
      </c>
      <c r="L28" s="101">
        <f t="shared" si="87"/>
        <v>0</v>
      </c>
      <c r="M28" s="102">
        <f t="shared" si="87"/>
        <v>0</v>
      </c>
      <c r="N28" s="101">
        <f t="shared" si="87"/>
        <v>0</v>
      </c>
      <c r="O28" s="101">
        <f t="shared" si="87"/>
        <v>0</v>
      </c>
      <c r="P28" s="53"/>
      <c r="Q28" s="101">
        <f>Q29+Q32+Q35</f>
        <v>0</v>
      </c>
      <c r="R28" s="101">
        <f t="shared" ref="R28:V28" si="88">R29+R32+R35</f>
        <v>0</v>
      </c>
      <c r="S28" s="101">
        <f t="shared" si="88"/>
        <v>0</v>
      </c>
      <c r="T28" s="101">
        <f t="shared" si="88"/>
        <v>0</v>
      </c>
      <c r="U28" s="101">
        <f t="shared" si="88"/>
        <v>0</v>
      </c>
      <c r="V28" s="102">
        <f t="shared" si="88"/>
        <v>0</v>
      </c>
      <c r="W28" s="86"/>
      <c r="X28" s="87"/>
      <c r="Y28" s="53"/>
      <c r="Z28" s="101">
        <f>Z29+Z32+Z35</f>
        <v>0</v>
      </c>
      <c r="AA28" s="101">
        <f t="shared" ref="AA28:AE28" si="89">AA29+AA32+AA35</f>
        <v>0</v>
      </c>
      <c r="AB28" s="101">
        <f t="shared" si="89"/>
        <v>0</v>
      </c>
      <c r="AC28" s="101">
        <f t="shared" si="89"/>
        <v>0</v>
      </c>
      <c r="AD28" s="101">
        <f t="shared" si="89"/>
        <v>0</v>
      </c>
      <c r="AE28" s="102">
        <f t="shared" si="89"/>
        <v>0</v>
      </c>
      <c r="AF28" s="86"/>
      <c r="AG28" s="87"/>
      <c r="AH28" s="53"/>
      <c r="AI28" s="103"/>
      <c r="AJ28" s="96"/>
    </row>
    <row r="29" spans="2:36" s="56" customFormat="1" x14ac:dyDescent="0.2">
      <c r="B29" s="53"/>
      <c r="C29" s="107" t="s">
        <v>37</v>
      </c>
      <c r="D29" s="108"/>
      <c r="E29" s="57"/>
      <c r="F29" s="53"/>
      <c r="G29" s="53"/>
      <c r="H29" s="91">
        <f>H30+H31</f>
        <v>0</v>
      </c>
      <c r="I29" s="91">
        <f t="shared" ref="I29" si="90">I30+I31</f>
        <v>0</v>
      </c>
      <c r="J29" s="91">
        <f t="shared" ref="J29" si="91">J30+J31</f>
        <v>0</v>
      </c>
      <c r="K29" s="91">
        <f t="shared" ref="K29" si="92">K30+K31</f>
        <v>0</v>
      </c>
      <c r="L29" s="91">
        <f>SUM(H29:K29)</f>
        <v>0</v>
      </c>
      <c r="M29" s="92">
        <f t="shared" ref="M29" si="93">L29/140</f>
        <v>0</v>
      </c>
      <c r="N29" s="93"/>
      <c r="O29" s="94"/>
      <c r="P29" s="53"/>
      <c r="Q29" s="91">
        <f>Q30+Q31</f>
        <v>0</v>
      </c>
      <c r="R29" s="91">
        <f t="shared" ref="R29" si="94">R30+R31</f>
        <v>0</v>
      </c>
      <c r="S29" s="91">
        <f t="shared" ref="S29" si="95">S30+S31</f>
        <v>0</v>
      </c>
      <c r="T29" s="91">
        <f t="shared" ref="T29" si="96">T30+T31</f>
        <v>0</v>
      </c>
      <c r="U29" s="91">
        <f>SUM(Q29:T29)</f>
        <v>0</v>
      </c>
      <c r="V29" s="92">
        <f t="shared" ref="V29" si="97">U29/140</f>
        <v>0</v>
      </c>
      <c r="W29" s="93"/>
      <c r="X29" s="94"/>
      <c r="Y29" s="53"/>
      <c r="Z29" s="91">
        <f>Z30+Z31</f>
        <v>0</v>
      </c>
      <c r="AA29" s="91">
        <f t="shared" ref="AA29" si="98">AA30+AA31</f>
        <v>0</v>
      </c>
      <c r="AB29" s="91">
        <f t="shared" ref="AB29" si="99">AB30+AB31</f>
        <v>0</v>
      </c>
      <c r="AC29" s="91">
        <f t="shared" ref="AC29" si="100">AC30+AC31</f>
        <v>0</v>
      </c>
      <c r="AD29" s="91">
        <f>SUM(Z29:AC29)</f>
        <v>0</v>
      </c>
      <c r="AE29" s="92">
        <f t="shared" ref="AE29" si="101">AD29/140</f>
        <v>0</v>
      </c>
      <c r="AF29" s="93"/>
      <c r="AG29" s="94"/>
      <c r="AH29" s="53"/>
      <c r="AI29" s="95">
        <f>AVERAGE(M29,V29,AE29)</f>
        <v>0</v>
      </c>
      <c r="AJ29" s="96">
        <f>L29+U29+AD29</f>
        <v>0</v>
      </c>
    </row>
    <row r="30" spans="2:36" s="71" customFormat="1" outlineLevel="1" x14ac:dyDescent="0.2">
      <c r="C30" s="72"/>
      <c r="D30" s="73"/>
      <c r="E30" s="73"/>
      <c r="G30" s="53"/>
      <c r="H30" s="75"/>
      <c r="I30" s="75"/>
      <c r="J30" s="75"/>
      <c r="K30" s="75"/>
      <c r="L30" s="76"/>
      <c r="M30" s="77"/>
      <c r="N30" s="93"/>
      <c r="O30" s="94"/>
      <c r="Q30" s="75"/>
      <c r="R30" s="75"/>
      <c r="S30" s="75"/>
      <c r="T30" s="75"/>
      <c r="U30" s="76"/>
      <c r="V30" s="77"/>
      <c r="W30" s="78"/>
      <c r="X30" s="94"/>
      <c r="Z30" s="75"/>
      <c r="AA30" s="75"/>
      <c r="AB30" s="75"/>
      <c r="AC30" s="75"/>
      <c r="AD30" s="76"/>
      <c r="AE30" s="77"/>
      <c r="AF30" s="93"/>
      <c r="AG30" s="94"/>
      <c r="AI30" s="80"/>
      <c r="AJ30" s="81"/>
    </row>
    <row r="31" spans="2:36" s="71" customFormat="1" outlineLevel="1" x14ac:dyDescent="0.2">
      <c r="C31" s="72"/>
      <c r="D31" s="73"/>
      <c r="E31" s="73"/>
      <c r="G31" s="53"/>
      <c r="H31" s="75"/>
      <c r="I31" s="75"/>
      <c r="J31" s="75"/>
      <c r="K31" s="75"/>
      <c r="L31" s="76"/>
      <c r="M31" s="77"/>
      <c r="N31" s="93"/>
      <c r="O31" s="94"/>
      <c r="Q31" s="75"/>
      <c r="R31" s="75"/>
      <c r="S31" s="75"/>
      <c r="T31" s="75"/>
      <c r="U31" s="76"/>
      <c r="V31" s="77"/>
      <c r="W31" s="78"/>
      <c r="X31" s="94"/>
      <c r="Z31" s="75"/>
      <c r="AA31" s="75"/>
      <c r="AB31" s="75"/>
      <c r="AC31" s="75"/>
      <c r="AD31" s="76"/>
      <c r="AE31" s="77"/>
      <c r="AF31" s="93"/>
      <c r="AG31" s="94"/>
      <c r="AI31" s="80"/>
      <c r="AJ31" s="81"/>
    </row>
    <row r="32" spans="2:36" s="56" customFormat="1" x14ac:dyDescent="0.2">
      <c r="B32" s="53"/>
      <c r="C32" s="107" t="s">
        <v>38</v>
      </c>
      <c r="D32" s="108"/>
      <c r="E32" s="89"/>
      <c r="F32" s="53"/>
      <c r="G32" s="53"/>
      <c r="H32" s="91">
        <f>H33+H34</f>
        <v>0</v>
      </c>
      <c r="I32" s="91">
        <f t="shared" ref="I32" si="102">I33+I34</f>
        <v>0</v>
      </c>
      <c r="J32" s="91">
        <f t="shared" ref="J32" si="103">J33+J34</f>
        <v>0</v>
      </c>
      <c r="K32" s="91">
        <f t="shared" ref="K32" si="104">K33+K34</f>
        <v>0</v>
      </c>
      <c r="L32" s="91">
        <f>SUM(H32:K32)</f>
        <v>0</v>
      </c>
      <c r="M32" s="92">
        <f t="shared" ref="M32" si="105">L32/140</f>
        <v>0</v>
      </c>
      <c r="N32" s="93"/>
      <c r="O32" s="94"/>
      <c r="P32" s="53"/>
      <c r="Q32" s="91">
        <f>Q33+Q34</f>
        <v>0</v>
      </c>
      <c r="R32" s="91">
        <f t="shared" ref="R32" si="106">R33+R34</f>
        <v>0</v>
      </c>
      <c r="S32" s="91">
        <f t="shared" ref="S32" si="107">S33+S34</f>
        <v>0</v>
      </c>
      <c r="T32" s="91">
        <f t="shared" ref="T32" si="108">T33+T34</f>
        <v>0</v>
      </c>
      <c r="U32" s="91">
        <f>SUM(Q32:T32)</f>
        <v>0</v>
      </c>
      <c r="V32" s="92">
        <f t="shared" ref="V32" si="109">U32/140</f>
        <v>0</v>
      </c>
      <c r="W32" s="93"/>
      <c r="X32" s="94"/>
      <c r="Y32" s="53"/>
      <c r="Z32" s="91">
        <f>Z33+Z34</f>
        <v>0</v>
      </c>
      <c r="AA32" s="91">
        <f t="shared" ref="AA32" si="110">AA33+AA34</f>
        <v>0</v>
      </c>
      <c r="AB32" s="91">
        <f t="shared" ref="AB32" si="111">AB33+AB34</f>
        <v>0</v>
      </c>
      <c r="AC32" s="91">
        <f t="shared" ref="AC32" si="112">AC33+AC34</f>
        <v>0</v>
      </c>
      <c r="AD32" s="91">
        <f>SUM(Z32:AC32)</f>
        <v>0</v>
      </c>
      <c r="AE32" s="92">
        <f t="shared" ref="AE32" si="113">AD32/140</f>
        <v>0</v>
      </c>
      <c r="AF32" s="93"/>
      <c r="AG32" s="94"/>
      <c r="AH32" s="53"/>
      <c r="AI32" s="95"/>
      <c r="AJ32" s="96"/>
    </row>
    <row r="33" spans="2:36" s="109" customFormat="1" ht="12.6" customHeight="1" outlineLevel="1" x14ac:dyDescent="0.2">
      <c r="C33" s="104"/>
      <c r="D33" s="110"/>
      <c r="E33" s="110"/>
      <c r="G33" s="53"/>
      <c r="H33" s="75"/>
      <c r="I33" s="75"/>
      <c r="J33" s="75"/>
      <c r="K33" s="75"/>
      <c r="L33" s="76"/>
      <c r="M33" s="77"/>
      <c r="N33" s="93"/>
      <c r="O33" s="94"/>
      <c r="Q33" s="75"/>
      <c r="R33" s="75"/>
      <c r="S33" s="75"/>
      <c r="T33" s="75"/>
      <c r="U33" s="76"/>
      <c r="V33" s="77"/>
      <c r="W33" s="78"/>
      <c r="X33" s="94"/>
      <c r="Z33" s="75"/>
      <c r="AA33" s="75"/>
      <c r="AB33" s="75"/>
      <c r="AC33" s="75"/>
      <c r="AD33" s="76"/>
      <c r="AE33" s="77"/>
      <c r="AF33" s="93"/>
      <c r="AG33" s="94"/>
      <c r="AI33" s="111"/>
      <c r="AJ33" s="112"/>
    </row>
    <row r="34" spans="2:36" s="109" customFormat="1" ht="12.6" customHeight="1" outlineLevel="1" x14ac:dyDescent="0.2">
      <c r="C34" s="104"/>
      <c r="D34" s="110"/>
      <c r="E34" s="110"/>
      <c r="G34" s="53"/>
      <c r="H34" s="75"/>
      <c r="I34" s="75"/>
      <c r="J34" s="75"/>
      <c r="K34" s="75"/>
      <c r="L34" s="76"/>
      <c r="M34" s="77"/>
      <c r="N34" s="93"/>
      <c r="O34" s="94"/>
      <c r="Q34" s="75"/>
      <c r="R34" s="75"/>
      <c r="S34" s="75"/>
      <c r="T34" s="75"/>
      <c r="U34" s="76"/>
      <c r="V34" s="77"/>
      <c r="W34" s="78"/>
      <c r="X34" s="94"/>
      <c r="Z34" s="75"/>
      <c r="AA34" s="75"/>
      <c r="AB34" s="75"/>
      <c r="AC34" s="75"/>
      <c r="AD34" s="76"/>
      <c r="AE34" s="77"/>
      <c r="AF34" s="93"/>
      <c r="AG34" s="94"/>
      <c r="AI34" s="111"/>
      <c r="AJ34" s="112"/>
    </row>
    <row r="35" spans="2:36" s="109" customFormat="1" ht="12.6" customHeight="1" x14ac:dyDescent="0.2">
      <c r="C35" s="107" t="s">
        <v>39</v>
      </c>
      <c r="D35" s="110"/>
      <c r="E35" s="110"/>
      <c r="G35" s="53"/>
      <c r="H35" s="91">
        <f t="shared" ref="H35" si="114">H36+H37</f>
        <v>0</v>
      </c>
      <c r="I35" s="91">
        <f t="shared" ref="I35" si="115">I36+I37</f>
        <v>0</v>
      </c>
      <c r="J35" s="91">
        <f t="shared" ref="J35" si="116">J36+J37</f>
        <v>0</v>
      </c>
      <c r="K35" s="91">
        <f t="shared" ref="K35" si="117">K36+K37</f>
        <v>0</v>
      </c>
      <c r="L35" s="91">
        <f>SUM(H35:K35)</f>
        <v>0</v>
      </c>
      <c r="M35" s="92">
        <f t="shared" ref="M35" si="118">L35/140</f>
        <v>0</v>
      </c>
      <c r="N35" s="93"/>
      <c r="O35" s="94"/>
      <c r="Q35" s="91">
        <f t="shared" ref="Q35" si="119">Q36+Q37</f>
        <v>0</v>
      </c>
      <c r="R35" s="91">
        <f t="shared" ref="R35" si="120">R36+R37</f>
        <v>0</v>
      </c>
      <c r="S35" s="91">
        <f t="shared" ref="S35" si="121">S36+S37</f>
        <v>0</v>
      </c>
      <c r="T35" s="91">
        <f t="shared" ref="T35" si="122">T36+T37</f>
        <v>0</v>
      </c>
      <c r="U35" s="91">
        <f>SUM(Q35:T35)</f>
        <v>0</v>
      </c>
      <c r="V35" s="92">
        <f t="shared" ref="V35" si="123">U35/140</f>
        <v>0</v>
      </c>
      <c r="W35" s="78"/>
      <c r="X35" s="94"/>
      <c r="Z35" s="91">
        <f t="shared" ref="Z35" si="124">Z36+Z37</f>
        <v>0</v>
      </c>
      <c r="AA35" s="91">
        <f t="shared" ref="AA35" si="125">AA36+AA37</f>
        <v>0</v>
      </c>
      <c r="AB35" s="91">
        <f t="shared" ref="AB35" si="126">AB36+AB37</f>
        <v>0</v>
      </c>
      <c r="AC35" s="91">
        <f t="shared" ref="AC35" si="127">AC36+AC37</f>
        <v>0</v>
      </c>
      <c r="AD35" s="91">
        <f>SUM(Z35:AC35)</f>
        <v>0</v>
      </c>
      <c r="AE35" s="92">
        <f t="shared" ref="AE35" si="128">AD35/140</f>
        <v>0</v>
      </c>
      <c r="AF35" s="93"/>
      <c r="AG35" s="94"/>
      <c r="AI35" s="111"/>
      <c r="AJ35" s="112"/>
    </row>
    <row r="36" spans="2:36" s="109" customFormat="1" outlineLevel="1" x14ac:dyDescent="0.2">
      <c r="C36" s="104"/>
      <c r="D36" s="110"/>
      <c r="E36" s="110"/>
      <c r="G36" s="53"/>
      <c r="H36" s="75"/>
      <c r="I36" s="75"/>
      <c r="J36" s="75"/>
      <c r="K36" s="75"/>
      <c r="L36" s="76"/>
      <c r="M36" s="77"/>
      <c r="N36" s="93"/>
      <c r="O36" s="94"/>
      <c r="Q36" s="75"/>
      <c r="R36" s="75"/>
      <c r="S36" s="75"/>
      <c r="T36" s="75"/>
      <c r="U36" s="76"/>
      <c r="V36" s="77"/>
      <c r="W36" s="78"/>
      <c r="X36" s="94"/>
      <c r="Z36" s="75"/>
      <c r="AA36" s="75"/>
      <c r="AB36" s="75"/>
      <c r="AC36" s="75"/>
      <c r="AD36" s="76"/>
      <c r="AE36" s="77"/>
      <c r="AF36" s="93"/>
      <c r="AG36" s="94"/>
      <c r="AI36" s="111"/>
      <c r="AJ36" s="112"/>
    </row>
    <row r="37" spans="2:36" s="109" customFormat="1" outlineLevel="1" x14ac:dyDescent="0.2">
      <c r="C37" s="104"/>
      <c r="D37" s="110"/>
      <c r="E37" s="110"/>
      <c r="G37" s="53"/>
      <c r="H37" s="75"/>
      <c r="I37" s="75"/>
      <c r="J37" s="75"/>
      <c r="K37" s="75"/>
      <c r="L37" s="76"/>
      <c r="M37" s="77"/>
      <c r="N37" s="93"/>
      <c r="O37" s="94"/>
      <c r="Q37" s="75"/>
      <c r="R37" s="75"/>
      <c r="S37" s="75"/>
      <c r="T37" s="75"/>
      <c r="U37" s="76"/>
      <c r="V37" s="77"/>
      <c r="W37" s="78"/>
      <c r="X37" s="94"/>
      <c r="Z37" s="75"/>
      <c r="AA37" s="75"/>
      <c r="AB37" s="75"/>
      <c r="AC37" s="75"/>
      <c r="AD37" s="76"/>
      <c r="AE37" s="77"/>
      <c r="AF37" s="93"/>
      <c r="AG37" s="94"/>
      <c r="AI37" s="111"/>
      <c r="AJ37" s="112"/>
    </row>
    <row r="38" spans="2:36" s="56" customFormat="1" ht="12" customHeight="1" x14ac:dyDescent="0.2">
      <c r="B38" s="53"/>
      <c r="C38" s="105"/>
      <c r="D38" s="105"/>
      <c r="E38" s="105"/>
      <c r="F38" s="53"/>
      <c r="G38" s="53"/>
      <c r="H38" s="90"/>
      <c r="I38" s="90"/>
      <c r="J38" s="90"/>
      <c r="K38" s="90"/>
      <c r="L38" s="90"/>
      <c r="M38" s="98"/>
      <c r="N38" s="53"/>
      <c r="P38" s="53"/>
      <c r="Q38" s="90"/>
      <c r="R38" s="90"/>
      <c r="S38" s="90"/>
      <c r="T38" s="90"/>
      <c r="U38" s="90"/>
      <c r="V38" s="98"/>
      <c r="W38" s="53"/>
      <c r="Y38" s="53"/>
      <c r="Z38" s="90"/>
      <c r="AA38" s="90"/>
      <c r="AB38" s="90"/>
      <c r="AC38" s="90"/>
      <c r="AD38" s="90"/>
      <c r="AE38" s="98"/>
      <c r="AF38" s="53"/>
      <c r="AH38" s="53"/>
      <c r="AI38" s="106"/>
      <c r="AJ38" s="96"/>
    </row>
    <row r="39" spans="2:36" s="97" customFormat="1" x14ac:dyDescent="0.2">
      <c r="B39" s="84" t="s">
        <v>40</v>
      </c>
      <c r="C39" s="113"/>
      <c r="D39" s="113"/>
      <c r="E39" s="113"/>
      <c r="F39" s="84"/>
      <c r="G39" s="53"/>
      <c r="H39" s="114">
        <f>H40+H43+H46</f>
        <v>0</v>
      </c>
      <c r="I39" s="114">
        <f t="shared" ref="I39:M39" si="129">I40+I43+I46</f>
        <v>0</v>
      </c>
      <c r="J39" s="114">
        <f t="shared" si="129"/>
        <v>0</v>
      </c>
      <c r="K39" s="114">
        <f t="shared" si="129"/>
        <v>0</v>
      </c>
      <c r="L39" s="114">
        <f t="shared" si="129"/>
        <v>0</v>
      </c>
      <c r="M39" s="131">
        <f t="shared" si="129"/>
        <v>0</v>
      </c>
      <c r="N39" s="86"/>
      <c r="O39" s="87"/>
      <c r="P39" s="53"/>
      <c r="Q39" s="114">
        <f>Q40+Q43+Q46</f>
        <v>0</v>
      </c>
      <c r="R39" s="114">
        <f t="shared" ref="R39:V39" si="130">R40+R43+R46</f>
        <v>0</v>
      </c>
      <c r="S39" s="114">
        <f t="shared" si="130"/>
        <v>0</v>
      </c>
      <c r="T39" s="114">
        <f t="shared" si="130"/>
        <v>0</v>
      </c>
      <c r="U39" s="114">
        <f t="shared" si="130"/>
        <v>0</v>
      </c>
      <c r="V39" s="131">
        <f t="shared" si="130"/>
        <v>0</v>
      </c>
      <c r="W39" s="86"/>
      <c r="X39" s="87"/>
      <c r="Y39" s="53"/>
      <c r="Z39" s="114">
        <f>Z40+Z43+Z46</f>
        <v>0</v>
      </c>
      <c r="AA39" s="114">
        <f t="shared" ref="AA39:AE39" si="131">AA40+AA43+AA46</f>
        <v>0</v>
      </c>
      <c r="AB39" s="114">
        <f t="shared" si="131"/>
        <v>0</v>
      </c>
      <c r="AC39" s="114">
        <f t="shared" si="131"/>
        <v>0</v>
      </c>
      <c r="AD39" s="114">
        <f t="shared" si="131"/>
        <v>0</v>
      </c>
      <c r="AE39" s="131">
        <f t="shared" si="131"/>
        <v>0</v>
      </c>
      <c r="AF39" s="86"/>
      <c r="AG39" s="87"/>
      <c r="AH39" s="53"/>
      <c r="AI39" s="69"/>
      <c r="AJ39" s="96"/>
    </row>
    <row r="40" spans="2:36" s="56" customFormat="1" x14ac:dyDescent="0.2">
      <c r="B40" s="53"/>
      <c r="C40" s="89" t="s">
        <v>41</v>
      </c>
      <c r="D40" s="89"/>
      <c r="E40" s="89"/>
      <c r="F40" s="53"/>
      <c r="G40" s="53"/>
      <c r="H40" s="91">
        <f>H41+H42</f>
        <v>0</v>
      </c>
      <c r="I40" s="91">
        <f t="shared" ref="I40" si="132">I41+I42</f>
        <v>0</v>
      </c>
      <c r="J40" s="91">
        <f t="shared" ref="J40" si="133">J41+J42</f>
        <v>0</v>
      </c>
      <c r="K40" s="91">
        <f t="shared" ref="K40" si="134">K41+K42</f>
        <v>0</v>
      </c>
      <c r="L40" s="91">
        <f>SUM(H40:K40)</f>
        <v>0</v>
      </c>
      <c r="M40" s="92">
        <f t="shared" ref="M40" si="135">L40/140</f>
        <v>0</v>
      </c>
      <c r="N40" s="93"/>
      <c r="O40" s="94"/>
      <c r="P40" s="53"/>
      <c r="Q40" s="91">
        <f>Q41+Q42</f>
        <v>0</v>
      </c>
      <c r="R40" s="91">
        <f t="shared" ref="R40" si="136">R41+R42</f>
        <v>0</v>
      </c>
      <c r="S40" s="91">
        <f t="shared" ref="S40" si="137">S41+S42</f>
        <v>0</v>
      </c>
      <c r="T40" s="91">
        <f t="shared" ref="T40" si="138">T41+T42</f>
        <v>0</v>
      </c>
      <c r="U40" s="91">
        <f>SUM(Q40:T40)</f>
        <v>0</v>
      </c>
      <c r="V40" s="92">
        <f t="shared" ref="V40" si="139">U40/140</f>
        <v>0</v>
      </c>
      <c r="W40" s="93"/>
      <c r="X40" s="94"/>
      <c r="Y40" s="53"/>
      <c r="Z40" s="91">
        <f>Z41+Z42</f>
        <v>0</v>
      </c>
      <c r="AA40" s="91">
        <f t="shared" ref="AA40" si="140">AA41+AA42</f>
        <v>0</v>
      </c>
      <c r="AB40" s="91">
        <f t="shared" ref="AB40" si="141">AB41+AB42</f>
        <v>0</v>
      </c>
      <c r="AC40" s="91">
        <f t="shared" ref="AC40" si="142">AC41+AC42</f>
        <v>0</v>
      </c>
      <c r="AD40" s="91">
        <f>SUM(Z40:AC40)</f>
        <v>0</v>
      </c>
      <c r="AE40" s="92">
        <f t="shared" ref="AE40" si="143">AD40/140</f>
        <v>0</v>
      </c>
      <c r="AF40" s="93"/>
      <c r="AG40" s="94"/>
      <c r="AH40" s="53"/>
      <c r="AI40" s="95">
        <f>AVERAGE(M40,V40,AE40)</f>
        <v>0</v>
      </c>
      <c r="AJ40" s="96">
        <f>L40+U40+AD40</f>
        <v>0</v>
      </c>
    </row>
    <row r="41" spans="2:36" s="71" customFormat="1" outlineLevel="1" x14ac:dyDescent="0.2">
      <c r="C41" s="72"/>
      <c r="D41" s="73"/>
      <c r="E41" s="73"/>
      <c r="G41" s="53"/>
      <c r="H41" s="75"/>
      <c r="I41" s="75"/>
      <c r="J41" s="75"/>
      <c r="K41" s="75"/>
      <c r="L41" s="76"/>
      <c r="M41" s="77"/>
      <c r="N41" s="78"/>
      <c r="O41" s="78"/>
      <c r="Q41" s="75"/>
      <c r="R41" s="75"/>
      <c r="S41" s="75"/>
      <c r="T41" s="75"/>
      <c r="U41" s="76"/>
      <c r="V41" s="77"/>
      <c r="W41" s="78"/>
      <c r="X41" s="78"/>
      <c r="Z41" s="75"/>
      <c r="AA41" s="75"/>
      <c r="AB41" s="75"/>
      <c r="AC41" s="75"/>
      <c r="AD41" s="76"/>
      <c r="AE41" s="77"/>
      <c r="AF41" s="78"/>
      <c r="AG41" s="78"/>
      <c r="AI41" s="80"/>
      <c r="AJ41" s="81"/>
    </row>
    <row r="42" spans="2:36" s="71" customFormat="1" outlineLevel="1" x14ac:dyDescent="0.2">
      <c r="C42" s="72"/>
      <c r="D42" s="73"/>
      <c r="E42" s="73"/>
      <c r="G42" s="53"/>
      <c r="H42" s="75"/>
      <c r="I42" s="75"/>
      <c r="J42" s="75"/>
      <c r="K42" s="75"/>
      <c r="L42" s="76"/>
      <c r="M42" s="77"/>
      <c r="N42" s="78"/>
      <c r="O42" s="78"/>
      <c r="Q42" s="75"/>
      <c r="R42" s="75"/>
      <c r="S42" s="75"/>
      <c r="T42" s="75"/>
      <c r="U42" s="76"/>
      <c r="V42" s="77"/>
      <c r="W42" s="78"/>
      <c r="X42" s="78"/>
      <c r="Z42" s="75"/>
      <c r="AA42" s="75"/>
      <c r="AB42" s="75"/>
      <c r="AC42" s="75"/>
      <c r="AD42" s="76"/>
      <c r="AE42" s="77"/>
      <c r="AF42" s="78"/>
      <c r="AG42" s="78"/>
      <c r="AI42" s="80"/>
      <c r="AJ42" s="81"/>
    </row>
    <row r="43" spans="2:36" s="56" customFormat="1" x14ac:dyDescent="0.2">
      <c r="B43" s="53"/>
      <c r="C43" s="89" t="s">
        <v>42</v>
      </c>
      <c r="D43" s="89"/>
      <c r="E43" s="89"/>
      <c r="F43" s="53"/>
      <c r="G43" s="53"/>
      <c r="H43" s="91">
        <f>H44+H45</f>
        <v>0</v>
      </c>
      <c r="I43" s="91">
        <f t="shared" ref="I43" si="144">I44+I45</f>
        <v>0</v>
      </c>
      <c r="J43" s="91">
        <f t="shared" ref="J43" si="145">J44+J45</f>
        <v>0</v>
      </c>
      <c r="K43" s="91">
        <f t="shared" ref="K43" si="146">K44+K45</f>
        <v>0</v>
      </c>
      <c r="L43" s="91">
        <f>SUM(H43:K43)</f>
        <v>0</v>
      </c>
      <c r="M43" s="92">
        <f t="shared" ref="M43" si="147">L43/140</f>
        <v>0</v>
      </c>
      <c r="N43" s="93"/>
      <c r="O43" s="94"/>
      <c r="P43" s="53"/>
      <c r="Q43" s="91">
        <f>Q44+Q45</f>
        <v>0</v>
      </c>
      <c r="R43" s="91">
        <f t="shared" ref="R43" si="148">R44+R45</f>
        <v>0</v>
      </c>
      <c r="S43" s="91">
        <f t="shared" ref="S43" si="149">S44+S45</f>
        <v>0</v>
      </c>
      <c r="T43" s="91">
        <f t="shared" ref="T43" si="150">T44+T45</f>
        <v>0</v>
      </c>
      <c r="U43" s="91">
        <f>SUM(Q43:T43)</f>
        <v>0</v>
      </c>
      <c r="V43" s="92">
        <f t="shared" ref="V43" si="151">U43/140</f>
        <v>0</v>
      </c>
      <c r="W43" s="93"/>
      <c r="X43" s="94"/>
      <c r="Y43" s="53"/>
      <c r="Z43" s="91">
        <f>Z44+Z45</f>
        <v>0</v>
      </c>
      <c r="AA43" s="91">
        <f t="shared" ref="AA43" si="152">AA44+AA45</f>
        <v>0</v>
      </c>
      <c r="AB43" s="91">
        <f t="shared" ref="AB43" si="153">AB44+AB45</f>
        <v>0</v>
      </c>
      <c r="AC43" s="91">
        <f t="shared" ref="AC43" si="154">AC44+AC45</f>
        <v>0</v>
      </c>
      <c r="AD43" s="91">
        <f>SUM(Z43:AC43)</f>
        <v>0</v>
      </c>
      <c r="AE43" s="92">
        <f t="shared" ref="AE43" si="155">AD43/140</f>
        <v>0</v>
      </c>
      <c r="AF43" s="93"/>
      <c r="AG43" s="94"/>
      <c r="AH43" s="53"/>
      <c r="AI43" s="95">
        <f>AVERAGE(M43,V43,AE43)</f>
        <v>0</v>
      </c>
      <c r="AJ43" s="96">
        <f>L43+U43+AD43</f>
        <v>0</v>
      </c>
    </row>
    <row r="44" spans="2:36" s="71" customFormat="1" outlineLevel="1" x14ac:dyDescent="0.2">
      <c r="C44" s="72"/>
      <c r="D44" s="73"/>
      <c r="E44" s="73"/>
      <c r="G44" s="53"/>
      <c r="H44" s="75"/>
      <c r="I44" s="75"/>
      <c r="J44" s="75"/>
      <c r="K44" s="75"/>
      <c r="L44" s="76"/>
      <c r="M44" s="77"/>
      <c r="N44" s="78"/>
      <c r="O44" s="78"/>
      <c r="Q44" s="75"/>
      <c r="R44" s="75"/>
      <c r="S44" s="75"/>
      <c r="T44" s="75"/>
      <c r="U44" s="76"/>
      <c r="V44" s="77"/>
      <c r="W44" s="78"/>
      <c r="X44" s="78"/>
      <c r="Z44" s="75"/>
      <c r="AA44" s="75"/>
      <c r="AB44" s="75"/>
      <c r="AC44" s="75"/>
      <c r="AD44" s="76"/>
      <c r="AE44" s="77"/>
      <c r="AF44" s="78"/>
      <c r="AG44" s="78"/>
      <c r="AI44" s="80"/>
      <c r="AJ44" s="81"/>
    </row>
    <row r="45" spans="2:36" s="71" customFormat="1" outlineLevel="1" x14ac:dyDescent="0.2">
      <c r="C45" s="72"/>
      <c r="D45" s="73"/>
      <c r="E45" s="73"/>
      <c r="G45" s="53"/>
      <c r="H45" s="75"/>
      <c r="I45" s="75"/>
      <c r="J45" s="75"/>
      <c r="K45" s="75"/>
      <c r="L45" s="76"/>
      <c r="M45" s="77"/>
      <c r="N45" s="78"/>
      <c r="O45" s="78"/>
      <c r="Q45" s="75"/>
      <c r="R45" s="75"/>
      <c r="S45" s="75"/>
      <c r="T45" s="75"/>
      <c r="U45" s="76"/>
      <c r="V45" s="77"/>
      <c r="W45" s="78"/>
      <c r="X45" s="78"/>
      <c r="Z45" s="75"/>
      <c r="AA45" s="75"/>
      <c r="AB45" s="75"/>
      <c r="AC45" s="75"/>
      <c r="AD45" s="76"/>
      <c r="AE45" s="77"/>
      <c r="AF45" s="78"/>
      <c r="AG45" s="78"/>
      <c r="AI45" s="80"/>
      <c r="AJ45" s="81"/>
    </row>
    <row r="46" spans="2:36" s="71" customFormat="1" x14ac:dyDescent="0.2">
      <c r="C46" s="89" t="s">
        <v>43</v>
      </c>
      <c r="D46" s="73"/>
      <c r="E46" s="73"/>
      <c r="G46" s="53"/>
      <c r="H46" s="91">
        <f t="shared" ref="H46" si="156">H47+H48</f>
        <v>0</v>
      </c>
      <c r="I46" s="91">
        <f t="shared" ref="I46" si="157">I47+I48</f>
        <v>0</v>
      </c>
      <c r="J46" s="91">
        <f t="shared" ref="J46" si="158">J47+J48</f>
        <v>0</v>
      </c>
      <c r="K46" s="91">
        <f t="shared" ref="K46" si="159">K47+K48</f>
        <v>0</v>
      </c>
      <c r="L46" s="91">
        <f>SUM(H46:K46)</f>
        <v>0</v>
      </c>
      <c r="M46" s="92">
        <f t="shared" ref="M46" si="160">L46/140</f>
        <v>0</v>
      </c>
      <c r="N46" s="78"/>
      <c r="O46" s="78"/>
      <c r="Q46" s="91">
        <f t="shared" ref="Q46" si="161">Q47+Q48</f>
        <v>0</v>
      </c>
      <c r="R46" s="91">
        <f t="shared" ref="R46" si="162">R47+R48</f>
        <v>0</v>
      </c>
      <c r="S46" s="91">
        <f t="shared" ref="S46" si="163">S47+S48</f>
        <v>0</v>
      </c>
      <c r="T46" s="91">
        <f t="shared" ref="T46" si="164">T47+T48</f>
        <v>0</v>
      </c>
      <c r="U46" s="91">
        <f>SUM(Q46:T46)</f>
        <v>0</v>
      </c>
      <c r="V46" s="92">
        <f t="shared" ref="V46" si="165">U46/140</f>
        <v>0</v>
      </c>
      <c r="W46" s="78"/>
      <c r="X46" s="78"/>
      <c r="Z46" s="91">
        <f t="shared" ref="Z46" si="166">Z47+Z48</f>
        <v>0</v>
      </c>
      <c r="AA46" s="91">
        <f t="shared" ref="AA46" si="167">AA47+AA48</f>
        <v>0</v>
      </c>
      <c r="AB46" s="91">
        <f t="shared" ref="AB46" si="168">AB47+AB48</f>
        <v>0</v>
      </c>
      <c r="AC46" s="91">
        <f t="shared" ref="AC46" si="169">AC47+AC48</f>
        <v>0</v>
      </c>
      <c r="AD46" s="91">
        <f>SUM(Z46:AC46)</f>
        <v>0</v>
      </c>
      <c r="AE46" s="92">
        <f t="shared" ref="AE46" si="170">AD46/140</f>
        <v>0</v>
      </c>
      <c r="AF46" s="78"/>
      <c r="AG46" s="78"/>
      <c r="AI46" s="80"/>
      <c r="AJ46" s="81"/>
    </row>
    <row r="47" spans="2:36" s="71" customFormat="1" outlineLevel="1" x14ac:dyDescent="0.2">
      <c r="C47" s="72"/>
      <c r="D47" s="73"/>
      <c r="E47" s="73"/>
      <c r="G47" s="53"/>
      <c r="H47" s="75"/>
      <c r="I47" s="75"/>
      <c r="J47" s="75"/>
      <c r="K47" s="75"/>
      <c r="L47" s="76"/>
      <c r="M47" s="77"/>
      <c r="N47" s="78"/>
      <c r="O47" s="78"/>
      <c r="Q47" s="75"/>
      <c r="R47" s="75"/>
      <c r="S47" s="75"/>
      <c r="T47" s="75"/>
      <c r="U47" s="76"/>
      <c r="V47" s="77"/>
      <c r="W47" s="78"/>
      <c r="X47" s="78"/>
      <c r="Z47" s="75"/>
      <c r="AA47" s="75"/>
      <c r="AB47" s="75"/>
      <c r="AC47" s="75"/>
      <c r="AD47" s="76"/>
      <c r="AE47" s="77"/>
      <c r="AF47" s="78"/>
      <c r="AG47" s="78"/>
      <c r="AI47" s="80"/>
      <c r="AJ47" s="81"/>
    </row>
    <row r="48" spans="2:36" s="71" customFormat="1" outlineLevel="1" x14ac:dyDescent="0.2">
      <c r="C48" s="72"/>
      <c r="D48" s="73"/>
      <c r="E48" s="73"/>
      <c r="G48" s="53"/>
      <c r="H48" s="75"/>
      <c r="I48" s="75"/>
      <c r="J48" s="75"/>
      <c r="K48" s="75"/>
      <c r="L48" s="76"/>
      <c r="M48" s="77"/>
      <c r="N48" s="78"/>
      <c r="O48" s="78"/>
      <c r="Q48" s="75"/>
      <c r="R48" s="75"/>
      <c r="S48" s="75"/>
      <c r="T48" s="75"/>
      <c r="U48" s="76"/>
      <c r="V48" s="77"/>
      <c r="W48" s="78"/>
      <c r="X48" s="78"/>
      <c r="Z48" s="75"/>
      <c r="AA48" s="75"/>
      <c r="AB48" s="75"/>
      <c r="AC48" s="75"/>
      <c r="AD48" s="76"/>
      <c r="AE48" s="77"/>
      <c r="AF48" s="78"/>
      <c r="AG48" s="78"/>
      <c r="AI48" s="80"/>
      <c r="AJ48" s="81"/>
    </row>
    <row r="49" spans="2:36" x14ac:dyDescent="0.2">
      <c r="C49" s="115"/>
      <c r="D49" s="89"/>
      <c r="E49" s="89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1"/>
      <c r="AE49" s="92"/>
      <c r="AF49" s="90"/>
      <c r="AG49" s="90"/>
      <c r="AI49" s="95"/>
      <c r="AJ49" s="96"/>
    </row>
    <row r="50" spans="2:36" s="97" customFormat="1" x14ac:dyDescent="0.2">
      <c r="B50" s="84" t="s">
        <v>44</v>
      </c>
      <c r="C50" s="113"/>
      <c r="D50" s="113"/>
      <c r="E50" s="113"/>
      <c r="F50" s="84"/>
      <c r="G50" s="53"/>
      <c r="H50" s="101">
        <f>H51+H54+H57+H60+H63+H66</f>
        <v>0</v>
      </c>
      <c r="I50" s="101">
        <f t="shared" ref="I50:K50" si="171">I51+I54+I57+I60+I63+I66</f>
        <v>0</v>
      </c>
      <c r="J50" s="101">
        <f t="shared" si="171"/>
        <v>0</v>
      </c>
      <c r="K50" s="101">
        <f t="shared" si="171"/>
        <v>0</v>
      </c>
      <c r="L50" s="101">
        <f>L51+L54+L57+L60+L63+L66</f>
        <v>0</v>
      </c>
      <c r="M50" s="132">
        <f>M51+M54+M57+M60+M63+M66</f>
        <v>0</v>
      </c>
      <c r="N50" s="86"/>
      <c r="O50" s="87"/>
      <c r="P50" s="53"/>
      <c r="Q50" s="101">
        <f>Q51+Q54+Q57+Q60+Q63+Q66</f>
        <v>0</v>
      </c>
      <c r="R50" s="101">
        <f t="shared" ref="R50" si="172">R51+R54+R57+R60+R63+R66</f>
        <v>0</v>
      </c>
      <c r="S50" s="101">
        <f t="shared" ref="S50" si="173">S51+S54+S57+S60+S63+S66</f>
        <v>0</v>
      </c>
      <c r="T50" s="101">
        <f t="shared" ref="T50" si="174">T51+T54+T57+T60+T63+T66</f>
        <v>0</v>
      </c>
      <c r="U50" s="101">
        <f>U51+U54+U57+U60+U63+U66</f>
        <v>0</v>
      </c>
      <c r="V50" s="102">
        <f>V51+V54+V57+V60+V63+V66</f>
        <v>0</v>
      </c>
      <c r="W50" s="86"/>
      <c r="X50" s="87"/>
      <c r="Y50" s="53"/>
      <c r="Z50" s="101">
        <f>Z51+Z54+Z57+Z60+Z63+Z66</f>
        <v>0</v>
      </c>
      <c r="AA50" s="101">
        <f t="shared" ref="AA50" si="175">AA51+AA54+AA57+AA60+AA63+AA66</f>
        <v>0</v>
      </c>
      <c r="AB50" s="101">
        <f t="shared" ref="AB50" si="176">AB51+AB54+AB57+AB60+AB63+AB66</f>
        <v>0</v>
      </c>
      <c r="AC50" s="101">
        <f t="shared" ref="AC50" si="177">AC51+AC54+AC57+AC60+AC63+AC66</f>
        <v>0</v>
      </c>
      <c r="AD50" s="101">
        <f>AD51+AD54+AD57+AD60+AD63+AD66</f>
        <v>0</v>
      </c>
      <c r="AE50" s="102">
        <f>AE51+AE54+AE57+AE60+AE63+AE66</f>
        <v>0</v>
      </c>
      <c r="AF50" s="86"/>
      <c r="AG50" s="87"/>
      <c r="AH50" s="53"/>
      <c r="AI50" s="103"/>
      <c r="AJ50" s="96"/>
    </row>
    <row r="51" spans="2:36" s="56" customFormat="1" x14ac:dyDescent="0.2">
      <c r="B51" s="53"/>
      <c r="C51" s="89" t="s">
        <v>45</v>
      </c>
      <c r="D51" s="108"/>
      <c r="E51" s="108"/>
      <c r="F51" s="53"/>
      <c r="G51" s="53"/>
      <c r="H51" s="91">
        <f>H52+H53</f>
        <v>0</v>
      </c>
      <c r="I51" s="91">
        <f t="shared" ref="I51" si="178">I52+I53</f>
        <v>0</v>
      </c>
      <c r="J51" s="91">
        <f t="shared" ref="J51" si="179">J52+J53</f>
        <v>0</v>
      </c>
      <c r="K51" s="91">
        <f t="shared" ref="K51" si="180">K52+K53</f>
        <v>0</v>
      </c>
      <c r="L51" s="91">
        <f>SUM(H51:K51)</f>
        <v>0</v>
      </c>
      <c r="M51" s="92">
        <f t="shared" ref="M51" si="181">L51/140</f>
        <v>0</v>
      </c>
      <c r="N51" s="93"/>
      <c r="O51" s="94"/>
      <c r="P51" s="53"/>
      <c r="Q51" s="91">
        <f>Q52+Q53</f>
        <v>0</v>
      </c>
      <c r="R51" s="91">
        <f t="shared" ref="R51" si="182">R52+R53</f>
        <v>0</v>
      </c>
      <c r="S51" s="91">
        <f t="shared" ref="S51" si="183">S52+S53</f>
        <v>0</v>
      </c>
      <c r="T51" s="91">
        <f t="shared" ref="T51" si="184">T52+T53</f>
        <v>0</v>
      </c>
      <c r="U51" s="91">
        <f>SUM(Q51:T51)</f>
        <v>0</v>
      </c>
      <c r="V51" s="92">
        <f t="shared" ref="V51" si="185">U51/140</f>
        <v>0</v>
      </c>
      <c r="W51" s="93"/>
      <c r="X51" s="94"/>
      <c r="Y51" s="53"/>
      <c r="Z51" s="91">
        <f>Z52+Z53</f>
        <v>0</v>
      </c>
      <c r="AA51" s="91">
        <f t="shared" ref="AA51" si="186">AA52+AA53</f>
        <v>0</v>
      </c>
      <c r="AB51" s="91">
        <f t="shared" ref="AB51" si="187">AB52+AB53</f>
        <v>0</v>
      </c>
      <c r="AC51" s="91">
        <f t="shared" ref="AC51" si="188">AC52+AC53</f>
        <v>0</v>
      </c>
      <c r="AD51" s="91">
        <f>SUM(Z51:AC51)</f>
        <v>0</v>
      </c>
      <c r="AE51" s="92">
        <f t="shared" ref="AE51" si="189">AD51/140</f>
        <v>0</v>
      </c>
      <c r="AF51" s="93"/>
      <c r="AG51" s="94"/>
      <c r="AH51" s="53"/>
      <c r="AI51" s="95">
        <f>AVERAGE(M51,V51,AE51)</f>
        <v>0</v>
      </c>
      <c r="AJ51" s="96">
        <f>L51+U51+AD51</f>
        <v>0</v>
      </c>
    </row>
    <row r="52" spans="2:36" s="71" customFormat="1" outlineLevel="1" x14ac:dyDescent="0.2">
      <c r="C52" s="72"/>
      <c r="D52" s="73"/>
      <c r="E52" s="73"/>
      <c r="G52" s="53"/>
      <c r="H52" s="75"/>
      <c r="I52" s="75"/>
      <c r="J52" s="75"/>
      <c r="K52" s="75"/>
      <c r="L52" s="76"/>
      <c r="M52" s="77"/>
      <c r="N52" s="78"/>
      <c r="O52" s="78"/>
      <c r="Q52" s="75"/>
      <c r="R52" s="75"/>
      <c r="S52" s="75"/>
      <c r="T52" s="75"/>
      <c r="U52" s="76"/>
      <c r="V52" s="77"/>
      <c r="W52" s="78"/>
      <c r="X52" s="78"/>
      <c r="Z52" s="75"/>
      <c r="AA52" s="75"/>
      <c r="AB52" s="75"/>
      <c r="AC52" s="75"/>
      <c r="AD52" s="76"/>
      <c r="AE52" s="77"/>
      <c r="AF52" s="78"/>
      <c r="AG52" s="78"/>
      <c r="AI52" s="80"/>
      <c r="AJ52" s="81"/>
    </row>
    <row r="53" spans="2:36" s="71" customFormat="1" outlineLevel="1" x14ac:dyDescent="0.2">
      <c r="C53" s="72"/>
      <c r="D53" s="73"/>
      <c r="E53" s="73"/>
      <c r="G53" s="53"/>
      <c r="H53" s="75"/>
      <c r="I53" s="75"/>
      <c r="J53" s="75"/>
      <c r="K53" s="75"/>
      <c r="L53" s="76"/>
      <c r="M53" s="77"/>
      <c r="N53" s="78"/>
      <c r="O53" s="78"/>
      <c r="Q53" s="75"/>
      <c r="R53" s="75"/>
      <c r="S53" s="75"/>
      <c r="T53" s="75"/>
      <c r="U53" s="76"/>
      <c r="V53" s="77"/>
      <c r="W53" s="78"/>
      <c r="X53" s="78"/>
      <c r="Z53" s="75"/>
      <c r="AA53" s="75"/>
      <c r="AB53" s="75"/>
      <c r="AC53" s="75"/>
      <c r="AD53" s="76"/>
      <c r="AE53" s="77"/>
      <c r="AF53" s="78"/>
      <c r="AG53" s="78"/>
      <c r="AI53" s="80"/>
      <c r="AJ53" s="81"/>
    </row>
    <row r="54" spans="2:36" s="56" customFormat="1" x14ac:dyDescent="0.2">
      <c r="B54" s="53"/>
      <c r="C54" s="89" t="s">
        <v>46</v>
      </c>
      <c r="D54" s="108"/>
      <c r="E54" s="108"/>
      <c r="F54" s="53"/>
      <c r="G54" s="53"/>
      <c r="H54" s="91">
        <f>H55+H56</f>
        <v>0</v>
      </c>
      <c r="I54" s="91">
        <f t="shared" ref="I54" si="190">I55+I56</f>
        <v>0</v>
      </c>
      <c r="J54" s="91">
        <f t="shared" ref="J54" si="191">J55+J56</f>
        <v>0</v>
      </c>
      <c r="K54" s="91">
        <f t="shared" ref="K54" si="192">K55+K56</f>
        <v>0</v>
      </c>
      <c r="L54" s="91">
        <f>SUM(H54:K54)</f>
        <v>0</v>
      </c>
      <c r="M54" s="92">
        <f t="shared" ref="M54" si="193">L54/140</f>
        <v>0</v>
      </c>
      <c r="N54" s="93"/>
      <c r="O54" s="94"/>
      <c r="P54" s="53"/>
      <c r="Q54" s="91">
        <f>Q55+Q56</f>
        <v>0</v>
      </c>
      <c r="R54" s="91">
        <f t="shared" ref="R54" si="194">R55+R56</f>
        <v>0</v>
      </c>
      <c r="S54" s="91">
        <f t="shared" ref="S54" si="195">S55+S56</f>
        <v>0</v>
      </c>
      <c r="T54" s="91">
        <f t="shared" ref="T54" si="196">T55+T56</f>
        <v>0</v>
      </c>
      <c r="U54" s="91">
        <f>SUM(Q54:T54)</f>
        <v>0</v>
      </c>
      <c r="V54" s="92">
        <f t="shared" ref="V54" si="197">U54/140</f>
        <v>0</v>
      </c>
      <c r="W54" s="93"/>
      <c r="X54" s="94"/>
      <c r="Y54" s="53"/>
      <c r="Z54" s="91">
        <f>Z55+Z56</f>
        <v>0</v>
      </c>
      <c r="AA54" s="91">
        <f t="shared" ref="AA54" si="198">AA55+AA56</f>
        <v>0</v>
      </c>
      <c r="AB54" s="91">
        <f t="shared" ref="AB54" si="199">AB55+AB56</f>
        <v>0</v>
      </c>
      <c r="AC54" s="91">
        <f t="shared" ref="AC54" si="200">AC55+AC56</f>
        <v>0</v>
      </c>
      <c r="AD54" s="91">
        <f>SUM(Z54:AC54)</f>
        <v>0</v>
      </c>
      <c r="AE54" s="92">
        <f t="shared" ref="AE54" si="201">AD54/140</f>
        <v>0</v>
      </c>
      <c r="AF54" s="93"/>
      <c r="AG54" s="94"/>
      <c r="AH54" s="53"/>
      <c r="AI54" s="95">
        <f>AVERAGE(M54,V54,AE54)</f>
        <v>0</v>
      </c>
      <c r="AJ54" s="96">
        <f>L54+U54+AD54</f>
        <v>0</v>
      </c>
    </row>
    <row r="55" spans="2:36" s="71" customFormat="1" outlineLevel="1" x14ac:dyDescent="0.2">
      <c r="C55" s="72"/>
      <c r="D55" s="73"/>
      <c r="E55" s="73"/>
      <c r="G55" s="53"/>
      <c r="H55" s="75"/>
      <c r="I55" s="75"/>
      <c r="J55" s="75"/>
      <c r="K55" s="75"/>
      <c r="L55" s="76"/>
      <c r="M55" s="77"/>
      <c r="N55" s="78"/>
      <c r="O55" s="78"/>
      <c r="Q55" s="75"/>
      <c r="R55" s="75"/>
      <c r="S55" s="75"/>
      <c r="T55" s="75"/>
      <c r="U55" s="76"/>
      <c r="V55" s="77"/>
      <c r="W55" s="78"/>
      <c r="X55" s="78"/>
      <c r="Z55" s="75"/>
      <c r="AA55" s="75"/>
      <c r="AB55" s="75"/>
      <c r="AC55" s="75"/>
      <c r="AD55" s="76"/>
      <c r="AE55" s="77"/>
      <c r="AF55" s="78"/>
      <c r="AG55" s="78"/>
      <c r="AI55" s="80"/>
      <c r="AJ55" s="81"/>
    </row>
    <row r="56" spans="2:36" s="71" customFormat="1" outlineLevel="1" x14ac:dyDescent="0.2">
      <c r="C56" s="72"/>
      <c r="D56" s="73"/>
      <c r="E56" s="73"/>
      <c r="G56" s="53"/>
      <c r="H56" s="75"/>
      <c r="I56" s="75"/>
      <c r="J56" s="75"/>
      <c r="K56" s="75"/>
      <c r="L56" s="76"/>
      <c r="M56" s="77"/>
      <c r="N56" s="78"/>
      <c r="O56" s="78"/>
      <c r="Q56" s="75"/>
      <c r="R56" s="75"/>
      <c r="S56" s="75"/>
      <c r="T56" s="75"/>
      <c r="U56" s="76"/>
      <c r="V56" s="77"/>
      <c r="W56" s="78"/>
      <c r="X56" s="78"/>
      <c r="Z56" s="75"/>
      <c r="AA56" s="75"/>
      <c r="AB56" s="75"/>
      <c r="AC56" s="75"/>
      <c r="AD56" s="76"/>
      <c r="AE56" s="77"/>
      <c r="AF56" s="78"/>
      <c r="AG56" s="78"/>
      <c r="AI56" s="80"/>
      <c r="AJ56" s="81"/>
    </row>
    <row r="57" spans="2:36" s="56" customFormat="1" x14ac:dyDescent="0.2">
      <c r="B57" s="53"/>
      <c r="C57" s="89" t="s">
        <v>47</v>
      </c>
      <c r="D57" s="108"/>
      <c r="E57" s="108"/>
      <c r="F57" s="53"/>
      <c r="G57" s="53"/>
      <c r="H57" s="91">
        <f t="shared" ref="H57" si="202">H58+H59</f>
        <v>0</v>
      </c>
      <c r="I57" s="91">
        <f t="shared" ref="I57" si="203">I58+I59</f>
        <v>0</v>
      </c>
      <c r="J57" s="91">
        <f t="shared" ref="J57" si="204">J58+J59</f>
        <v>0</v>
      </c>
      <c r="K57" s="91">
        <f t="shared" ref="K57" si="205">K58+K59</f>
        <v>0</v>
      </c>
      <c r="L57" s="91">
        <f>SUM(H57:K57)</f>
        <v>0</v>
      </c>
      <c r="M57" s="92">
        <f t="shared" ref="M57" si="206">L57/140</f>
        <v>0</v>
      </c>
      <c r="N57" s="93"/>
      <c r="O57" s="94"/>
      <c r="P57" s="53"/>
      <c r="Q57" s="91">
        <f t="shared" ref="Q57" si="207">Q58+Q59</f>
        <v>0</v>
      </c>
      <c r="R57" s="91">
        <f t="shared" ref="R57" si="208">R58+R59</f>
        <v>0</v>
      </c>
      <c r="S57" s="91">
        <f t="shared" ref="S57" si="209">S58+S59</f>
        <v>0</v>
      </c>
      <c r="T57" s="91">
        <f t="shared" ref="T57" si="210">T58+T59</f>
        <v>0</v>
      </c>
      <c r="U57" s="91">
        <f>SUM(Q57:T57)</f>
        <v>0</v>
      </c>
      <c r="V57" s="92">
        <f t="shared" ref="V57" si="211">U57/140</f>
        <v>0</v>
      </c>
      <c r="W57" s="93"/>
      <c r="X57" s="94"/>
      <c r="Y57" s="53"/>
      <c r="Z57" s="91">
        <f t="shared" ref="Z57" si="212">Z58+Z59</f>
        <v>0</v>
      </c>
      <c r="AA57" s="91">
        <f t="shared" ref="AA57" si="213">AA58+AA59</f>
        <v>0</v>
      </c>
      <c r="AB57" s="91">
        <f t="shared" ref="AB57" si="214">AB58+AB59</f>
        <v>0</v>
      </c>
      <c r="AC57" s="91">
        <f t="shared" ref="AC57" si="215">AC58+AC59</f>
        <v>0</v>
      </c>
      <c r="AD57" s="91">
        <f>SUM(Z57:AC57)</f>
        <v>0</v>
      </c>
      <c r="AE57" s="92">
        <f t="shared" ref="AE57" si="216">AD57/140</f>
        <v>0</v>
      </c>
      <c r="AF57" s="93"/>
      <c r="AG57" s="94"/>
      <c r="AH57" s="53"/>
      <c r="AI57" s="95">
        <f>AVERAGE(M57,V57,AE57)</f>
        <v>0</v>
      </c>
      <c r="AJ57" s="96">
        <f>L57+U57+AD57</f>
        <v>0</v>
      </c>
    </row>
    <row r="58" spans="2:36" s="71" customFormat="1" outlineLevel="1" x14ac:dyDescent="0.2">
      <c r="C58" s="72"/>
      <c r="D58" s="73"/>
      <c r="E58" s="73"/>
      <c r="G58" s="53"/>
      <c r="H58" s="75"/>
      <c r="I58" s="75"/>
      <c r="J58" s="75"/>
      <c r="K58" s="75"/>
      <c r="L58" s="76"/>
      <c r="M58" s="77"/>
      <c r="N58" s="78"/>
      <c r="O58" s="78"/>
      <c r="Q58" s="75"/>
      <c r="R58" s="75"/>
      <c r="S58" s="75"/>
      <c r="T58" s="75"/>
      <c r="U58" s="76"/>
      <c r="V58" s="77"/>
      <c r="W58" s="78"/>
      <c r="X58" s="78"/>
      <c r="Z58" s="75"/>
      <c r="AA58" s="75"/>
      <c r="AB58" s="75"/>
      <c r="AC58" s="75"/>
      <c r="AD58" s="76"/>
      <c r="AE58" s="77"/>
      <c r="AF58" s="78"/>
      <c r="AG58" s="78"/>
      <c r="AI58" s="80"/>
      <c r="AJ58" s="81"/>
    </row>
    <row r="59" spans="2:36" s="71" customFormat="1" outlineLevel="1" x14ac:dyDescent="0.2">
      <c r="C59" s="72"/>
      <c r="D59" s="73"/>
      <c r="E59" s="73"/>
      <c r="G59" s="53"/>
      <c r="H59" s="75"/>
      <c r="I59" s="75"/>
      <c r="J59" s="75"/>
      <c r="K59" s="75"/>
      <c r="L59" s="76"/>
      <c r="M59" s="77"/>
      <c r="N59" s="78"/>
      <c r="O59" s="78"/>
      <c r="Q59" s="75"/>
      <c r="R59" s="75"/>
      <c r="S59" s="75"/>
      <c r="T59" s="75"/>
      <c r="U59" s="76"/>
      <c r="V59" s="77"/>
      <c r="W59" s="78"/>
      <c r="X59" s="78"/>
      <c r="Z59" s="75"/>
      <c r="AA59" s="75"/>
      <c r="AB59" s="75"/>
      <c r="AC59" s="75"/>
      <c r="AD59" s="76"/>
      <c r="AE59" s="77"/>
      <c r="AF59" s="78"/>
      <c r="AG59" s="78"/>
      <c r="AI59" s="80"/>
      <c r="AJ59" s="81"/>
    </row>
    <row r="60" spans="2:36" s="56" customFormat="1" x14ac:dyDescent="0.2">
      <c r="B60" s="53"/>
      <c r="C60" s="89" t="s">
        <v>48</v>
      </c>
      <c r="D60" s="108"/>
      <c r="E60" s="108"/>
      <c r="F60" s="53"/>
      <c r="G60" s="53"/>
      <c r="H60" s="91">
        <f>H61+H62</f>
        <v>0</v>
      </c>
      <c r="I60" s="91">
        <f t="shared" ref="I60" si="217">I61+I62</f>
        <v>0</v>
      </c>
      <c r="J60" s="91">
        <f t="shared" ref="J60" si="218">J61+J62</f>
        <v>0</v>
      </c>
      <c r="K60" s="91">
        <f t="shared" ref="K60" si="219">K61+K62</f>
        <v>0</v>
      </c>
      <c r="L60" s="91">
        <f>SUM(H60:K60)</f>
        <v>0</v>
      </c>
      <c r="M60" s="92">
        <f t="shared" ref="M60" si="220">L60/140</f>
        <v>0</v>
      </c>
      <c r="N60" s="116"/>
      <c r="O60" s="94"/>
      <c r="P60" s="53"/>
      <c r="Q60" s="91">
        <f>Q61+Q62</f>
        <v>0</v>
      </c>
      <c r="R60" s="91">
        <f t="shared" ref="R60" si="221">R61+R62</f>
        <v>0</v>
      </c>
      <c r="S60" s="91">
        <f t="shared" ref="S60" si="222">S61+S62</f>
        <v>0</v>
      </c>
      <c r="T60" s="91">
        <f t="shared" ref="T60" si="223">T61+T62</f>
        <v>0</v>
      </c>
      <c r="U60" s="91">
        <f>SUM(Q60:T60)</f>
        <v>0</v>
      </c>
      <c r="V60" s="92">
        <f t="shared" ref="V60" si="224">U60/140</f>
        <v>0</v>
      </c>
      <c r="W60" s="116"/>
      <c r="X60" s="94"/>
      <c r="Y60" s="53"/>
      <c r="Z60" s="91">
        <f>Z61+Z62</f>
        <v>0</v>
      </c>
      <c r="AA60" s="91">
        <f t="shared" ref="AA60" si="225">AA61+AA62</f>
        <v>0</v>
      </c>
      <c r="AB60" s="91">
        <f t="shared" ref="AB60" si="226">AB61+AB62</f>
        <v>0</v>
      </c>
      <c r="AC60" s="91">
        <f t="shared" ref="AC60" si="227">AC61+AC62</f>
        <v>0</v>
      </c>
      <c r="AD60" s="91">
        <f>SUM(Z60:AC60)</f>
        <v>0</v>
      </c>
      <c r="AE60" s="92">
        <f t="shared" ref="AE60" si="228">AD60/140</f>
        <v>0</v>
      </c>
      <c r="AF60" s="116"/>
      <c r="AG60" s="94"/>
      <c r="AH60" s="53"/>
      <c r="AI60" s="95">
        <f>AVERAGE(M60,V60,AE60)</f>
        <v>0</v>
      </c>
      <c r="AJ60" s="96">
        <f>L60+U60+AD60</f>
        <v>0</v>
      </c>
    </row>
    <row r="61" spans="2:36" s="71" customFormat="1" outlineLevel="1" x14ac:dyDescent="0.2">
      <c r="C61" s="72"/>
      <c r="D61" s="73"/>
      <c r="E61" s="73"/>
      <c r="G61" s="53"/>
      <c r="H61" s="75"/>
      <c r="I61" s="75"/>
      <c r="J61" s="75"/>
      <c r="K61" s="75"/>
      <c r="L61" s="76"/>
      <c r="M61" s="77"/>
      <c r="N61" s="78"/>
      <c r="O61" s="78"/>
      <c r="Q61" s="75"/>
      <c r="R61" s="75"/>
      <c r="S61" s="75"/>
      <c r="T61" s="75"/>
      <c r="U61" s="76"/>
      <c r="V61" s="77"/>
      <c r="W61" s="78"/>
      <c r="X61" s="78"/>
      <c r="Z61" s="75"/>
      <c r="AA61" s="75"/>
      <c r="AB61" s="75"/>
      <c r="AC61" s="75"/>
      <c r="AD61" s="76"/>
      <c r="AE61" s="77"/>
      <c r="AF61" s="78"/>
      <c r="AG61" s="78"/>
      <c r="AI61" s="80"/>
      <c r="AJ61" s="81"/>
    </row>
    <row r="62" spans="2:36" s="71" customFormat="1" outlineLevel="1" x14ac:dyDescent="0.2">
      <c r="C62" s="72"/>
      <c r="D62" s="73"/>
      <c r="E62" s="73"/>
      <c r="G62" s="53"/>
      <c r="H62" s="75"/>
      <c r="I62" s="75"/>
      <c r="J62" s="75"/>
      <c r="K62" s="75"/>
      <c r="L62" s="76"/>
      <c r="M62" s="77"/>
      <c r="N62" s="78"/>
      <c r="O62" s="78"/>
      <c r="Q62" s="75"/>
      <c r="R62" s="75"/>
      <c r="S62" s="75"/>
      <c r="T62" s="75"/>
      <c r="U62" s="76"/>
      <c r="V62" s="77"/>
      <c r="W62" s="78"/>
      <c r="X62" s="78"/>
      <c r="Z62" s="75"/>
      <c r="AA62" s="75"/>
      <c r="AB62" s="75"/>
      <c r="AC62" s="75"/>
      <c r="AD62" s="76"/>
      <c r="AE62" s="77"/>
      <c r="AF62" s="78"/>
      <c r="AG62" s="78"/>
      <c r="AI62" s="80"/>
      <c r="AJ62" s="81"/>
    </row>
    <row r="63" spans="2:36" s="56" customFormat="1" x14ac:dyDescent="0.2">
      <c r="B63" s="53"/>
      <c r="C63" s="89" t="s">
        <v>49</v>
      </c>
      <c r="D63" s="108"/>
      <c r="E63" s="108"/>
      <c r="F63" s="53"/>
      <c r="G63" s="53"/>
      <c r="H63" s="91">
        <f>H64+H65</f>
        <v>0</v>
      </c>
      <c r="I63" s="91">
        <f t="shared" ref="I63" si="229">I64+I65</f>
        <v>0</v>
      </c>
      <c r="J63" s="91">
        <f t="shared" ref="J63" si="230">J64+J65</f>
        <v>0</v>
      </c>
      <c r="K63" s="91">
        <f t="shared" ref="K63" si="231">K64+K65</f>
        <v>0</v>
      </c>
      <c r="L63" s="91">
        <f>SUM(H63:K63)</f>
        <v>0</v>
      </c>
      <c r="M63" s="92">
        <f t="shared" ref="M63" si="232">L63/140</f>
        <v>0</v>
      </c>
      <c r="N63" s="93"/>
      <c r="O63" s="94"/>
      <c r="P63" s="53"/>
      <c r="Q63" s="91">
        <f>Q64+Q65</f>
        <v>0</v>
      </c>
      <c r="R63" s="91">
        <f t="shared" ref="R63" si="233">R64+R65</f>
        <v>0</v>
      </c>
      <c r="S63" s="91">
        <f t="shared" ref="S63" si="234">S64+S65</f>
        <v>0</v>
      </c>
      <c r="T63" s="91">
        <f t="shared" ref="T63" si="235">T64+T65</f>
        <v>0</v>
      </c>
      <c r="U63" s="91">
        <f>SUM(Q63:T63)</f>
        <v>0</v>
      </c>
      <c r="V63" s="92">
        <f t="shared" ref="V63" si="236">U63/140</f>
        <v>0</v>
      </c>
      <c r="W63" s="93"/>
      <c r="X63" s="94"/>
      <c r="Y63" s="53"/>
      <c r="Z63" s="91">
        <f>Z64+Z65</f>
        <v>0</v>
      </c>
      <c r="AA63" s="91">
        <f t="shared" ref="AA63" si="237">AA64+AA65</f>
        <v>0</v>
      </c>
      <c r="AB63" s="91">
        <f t="shared" ref="AB63" si="238">AB64+AB65</f>
        <v>0</v>
      </c>
      <c r="AC63" s="91">
        <f t="shared" ref="AC63" si="239">AC64+AC65</f>
        <v>0</v>
      </c>
      <c r="AD63" s="91">
        <f>SUM(Z63:AC63)</f>
        <v>0</v>
      </c>
      <c r="AE63" s="92">
        <f t="shared" ref="AE63" si="240">AD63/140</f>
        <v>0</v>
      </c>
      <c r="AF63" s="93"/>
      <c r="AG63" s="94"/>
      <c r="AH63" s="53"/>
      <c r="AI63" s="95">
        <f>AVERAGE(M63,V63,AE63)</f>
        <v>0</v>
      </c>
      <c r="AJ63" s="96">
        <f>L63+U63+AD63</f>
        <v>0</v>
      </c>
    </row>
    <row r="64" spans="2:36" s="71" customFormat="1" outlineLevel="1" x14ac:dyDescent="0.2">
      <c r="C64" s="72"/>
      <c r="D64" s="73"/>
      <c r="E64" s="73"/>
      <c r="G64" s="53"/>
      <c r="H64" s="75"/>
      <c r="I64" s="75"/>
      <c r="J64" s="75"/>
      <c r="K64" s="75"/>
      <c r="L64" s="76"/>
      <c r="M64" s="77"/>
      <c r="N64" s="78"/>
      <c r="O64" s="78"/>
      <c r="Q64" s="75"/>
      <c r="R64" s="75"/>
      <c r="S64" s="75"/>
      <c r="T64" s="75"/>
      <c r="U64" s="76"/>
      <c r="V64" s="77"/>
      <c r="W64" s="78"/>
      <c r="X64" s="78"/>
      <c r="Z64" s="75"/>
      <c r="AA64" s="75"/>
      <c r="AB64" s="75"/>
      <c r="AC64" s="75"/>
      <c r="AD64" s="76"/>
      <c r="AE64" s="77"/>
      <c r="AF64" s="78"/>
      <c r="AG64" s="78"/>
      <c r="AI64" s="80"/>
      <c r="AJ64" s="81"/>
    </row>
    <row r="65" spans="2:36" s="71" customFormat="1" outlineLevel="1" x14ac:dyDescent="0.2">
      <c r="C65" s="72"/>
      <c r="D65" s="73"/>
      <c r="E65" s="73"/>
      <c r="G65" s="53"/>
      <c r="H65" s="75"/>
      <c r="I65" s="75"/>
      <c r="J65" s="75"/>
      <c r="K65" s="75"/>
      <c r="L65" s="76"/>
      <c r="M65" s="77"/>
      <c r="N65" s="78"/>
      <c r="O65" s="78"/>
      <c r="Q65" s="75"/>
      <c r="R65" s="75"/>
      <c r="S65" s="75"/>
      <c r="T65" s="75"/>
      <c r="U65" s="76"/>
      <c r="V65" s="77"/>
      <c r="W65" s="78"/>
      <c r="X65" s="78"/>
      <c r="Z65" s="75"/>
      <c r="AA65" s="75"/>
      <c r="AB65" s="75"/>
      <c r="AC65" s="75"/>
      <c r="AD65" s="76"/>
      <c r="AE65" s="77"/>
      <c r="AF65" s="78"/>
      <c r="AG65" s="78"/>
      <c r="AI65" s="80"/>
      <c r="AJ65" s="81"/>
    </row>
    <row r="66" spans="2:36" s="56" customFormat="1" ht="11.45" customHeight="1" x14ac:dyDescent="0.2">
      <c r="B66" s="53"/>
      <c r="C66" s="89" t="s">
        <v>50</v>
      </c>
      <c r="D66" s="108"/>
      <c r="E66" s="108"/>
      <c r="F66" s="53"/>
      <c r="G66" s="53"/>
      <c r="H66" s="91">
        <f t="shared" ref="H66" si="241">H67+H68</f>
        <v>0</v>
      </c>
      <c r="I66" s="91">
        <f t="shared" ref="I66" si="242">I67+I68</f>
        <v>0</v>
      </c>
      <c r="J66" s="91">
        <f t="shared" ref="J66" si="243">J67+J68</f>
        <v>0</v>
      </c>
      <c r="K66" s="91">
        <f t="shared" ref="K66" si="244">K67+K68</f>
        <v>0</v>
      </c>
      <c r="L66" s="91">
        <f>SUM(H66:K66)</f>
        <v>0</v>
      </c>
      <c r="M66" s="92">
        <f t="shared" ref="M66" si="245">L66/140</f>
        <v>0</v>
      </c>
      <c r="N66" s="93"/>
      <c r="O66" s="94"/>
      <c r="P66" s="53"/>
      <c r="Q66" s="91">
        <f t="shared" ref="Q66" si="246">Q67+Q68</f>
        <v>0</v>
      </c>
      <c r="R66" s="91">
        <f t="shared" ref="R66" si="247">R67+R68</f>
        <v>0</v>
      </c>
      <c r="S66" s="91">
        <f t="shared" ref="S66" si="248">S67+S68</f>
        <v>0</v>
      </c>
      <c r="T66" s="91">
        <f t="shared" ref="T66" si="249">T67+T68</f>
        <v>0</v>
      </c>
      <c r="U66" s="91">
        <f>SUM(Q66:T66)</f>
        <v>0</v>
      </c>
      <c r="V66" s="92">
        <f t="shared" ref="V66" si="250">U66/140</f>
        <v>0</v>
      </c>
      <c r="W66" s="93"/>
      <c r="X66" s="94"/>
      <c r="Y66" s="53"/>
      <c r="Z66" s="91">
        <f t="shared" ref="Z66" si="251">Z67+Z68</f>
        <v>0</v>
      </c>
      <c r="AA66" s="91">
        <f t="shared" ref="AA66" si="252">AA67+AA68</f>
        <v>0</v>
      </c>
      <c r="AB66" s="91">
        <f t="shared" ref="AB66" si="253">AB67+AB68</f>
        <v>0</v>
      </c>
      <c r="AC66" s="91">
        <f t="shared" ref="AC66" si="254">AC67+AC68</f>
        <v>0</v>
      </c>
      <c r="AD66" s="91">
        <f>SUM(Z66:AC66)</f>
        <v>0</v>
      </c>
      <c r="AE66" s="92">
        <f t="shared" ref="AE66" si="255">AD66/140</f>
        <v>0</v>
      </c>
      <c r="AF66" s="93"/>
      <c r="AG66" s="94"/>
      <c r="AH66" s="53"/>
      <c r="AI66" s="69"/>
      <c r="AJ66" s="96"/>
    </row>
    <row r="67" spans="2:36" s="71" customFormat="1" outlineLevel="1" x14ac:dyDescent="0.2">
      <c r="C67" s="72"/>
      <c r="D67" s="73"/>
      <c r="E67" s="73"/>
      <c r="G67" s="53"/>
      <c r="H67" s="75"/>
      <c r="I67" s="75"/>
      <c r="J67" s="75"/>
      <c r="K67" s="75"/>
      <c r="L67" s="76"/>
      <c r="M67" s="77"/>
      <c r="N67" s="78"/>
      <c r="O67" s="78"/>
      <c r="Q67" s="75"/>
      <c r="R67" s="75"/>
      <c r="S67" s="75"/>
      <c r="T67" s="75"/>
      <c r="U67" s="76"/>
      <c r="V67" s="77"/>
      <c r="W67" s="78"/>
      <c r="X67" s="78"/>
      <c r="Z67" s="75"/>
      <c r="AA67" s="75"/>
      <c r="AB67" s="75"/>
      <c r="AC67" s="75"/>
      <c r="AD67" s="76"/>
      <c r="AE67" s="77"/>
      <c r="AF67" s="78"/>
      <c r="AG67" s="78"/>
      <c r="AI67" s="80"/>
      <c r="AJ67" s="81"/>
    </row>
    <row r="68" spans="2:36" s="71" customFormat="1" outlineLevel="1" x14ac:dyDescent="0.2">
      <c r="C68" s="72"/>
      <c r="D68" s="73"/>
      <c r="E68" s="73"/>
      <c r="G68" s="53"/>
      <c r="H68" s="75"/>
      <c r="I68" s="75"/>
      <c r="J68" s="75"/>
      <c r="K68" s="75"/>
      <c r="L68" s="76"/>
      <c r="M68" s="77"/>
      <c r="N68" s="78"/>
      <c r="O68" s="78"/>
      <c r="Q68" s="75"/>
      <c r="R68" s="75"/>
      <c r="S68" s="75"/>
      <c r="T68" s="75"/>
      <c r="U68" s="76"/>
      <c r="V68" s="77"/>
      <c r="W68" s="78"/>
      <c r="X68" s="78"/>
      <c r="Z68" s="75"/>
      <c r="AA68" s="75"/>
      <c r="AB68" s="75"/>
      <c r="AC68" s="75"/>
      <c r="AD68" s="76"/>
      <c r="AE68" s="77"/>
      <c r="AF68" s="78"/>
      <c r="AG68" s="78"/>
      <c r="AI68" s="80"/>
      <c r="AJ68" s="81"/>
    </row>
    <row r="69" spans="2:36" s="56" customFormat="1" ht="11.45" customHeight="1" x14ac:dyDescent="0.2">
      <c r="B69" s="53"/>
      <c r="C69" s="57"/>
      <c r="D69" s="57"/>
      <c r="E69" s="57"/>
      <c r="F69" s="53"/>
      <c r="G69" s="53"/>
      <c r="H69" s="90"/>
      <c r="I69" s="90"/>
      <c r="J69" s="90"/>
      <c r="K69" s="90"/>
      <c r="L69" s="117"/>
      <c r="M69" s="118"/>
      <c r="N69" s="53"/>
      <c r="P69" s="53"/>
      <c r="Q69" s="90"/>
      <c r="R69" s="90"/>
      <c r="S69" s="90"/>
      <c r="T69" s="90"/>
      <c r="U69" s="90"/>
      <c r="V69" s="98"/>
      <c r="W69" s="53"/>
      <c r="Y69" s="53"/>
      <c r="Z69" s="90"/>
      <c r="AA69" s="90"/>
      <c r="AB69" s="90"/>
      <c r="AC69" s="90"/>
      <c r="AD69" s="90"/>
      <c r="AE69" s="98"/>
      <c r="AF69" s="53"/>
      <c r="AH69" s="53"/>
      <c r="AI69" s="69"/>
      <c r="AJ69" s="96"/>
    </row>
    <row r="70" spans="2:36" s="97" customFormat="1" x14ac:dyDescent="0.2">
      <c r="B70" s="113" t="s">
        <v>51</v>
      </c>
      <c r="C70" s="113"/>
      <c r="D70" s="113"/>
      <c r="E70" s="113"/>
      <c r="F70" s="84"/>
      <c r="G70" s="53"/>
      <c r="H70" s="114">
        <f>H71+H74+H77</f>
        <v>0</v>
      </c>
      <c r="I70" s="114">
        <f t="shared" ref="I70:K70" si="256">I71+I74+I77</f>
        <v>0</v>
      </c>
      <c r="J70" s="114">
        <f t="shared" si="256"/>
        <v>0</v>
      </c>
      <c r="K70" s="114">
        <f t="shared" si="256"/>
        <v>0</v>
      </c>
      <c r="L70" s="114">
        <f>L71+L74+L77</f>
        <v>0</v>
      </c>
      <c r="M70" s="102">
        <f>M71+M74+M77</f>
        <v>0</v>
      </c>
      <c r="N70" s="86"/>
      <c r="O70" s="87"/>
      <c r="P70" s="53"/>
      <c r="Q70" s="114">
        <f t="shared" ref="Q70:V70" si="257">Q71+Q74+Q77</f>
        <v>0</v>
      </c>
      <c r="R70" s="114">
        <f t="shared" si="257"/>
        <v>0</v>
      </c>
      <c r="S70" s="114">
        <f t="shared" si="257"/>
        <v>0</v>
      </c>
      <c r="T70" s="114">
        <f t="shared" si="257"/>
        <v>0</v>
      </c>
      <c r="U70" s="114">
        <f t="shared" si="257"/>
        <v>0</v>
      </c>
      <c r="V70" s="102">
        <f t="shared" si="257"/>
        <v>0</v>
      </c>
      <c r="W70" s="86"/>
      <c r="X70" s="87"/>
      <c r="Y70" s="53"/>
      <c r="Z70" s="114">
        <f t="shared" ref="Z70:AE70" si="258">Z71+Z74+Z77</f>
        <v>0</v>
      </c>
      <c r="AA70" s="114">
        <f t="shared" si="258"/>
        <v>0</v>
      </c>
      <c r="AB70" s="114">
        <f t="shared" si="258"/>
        <v>0</v>
      </c>
      <c r="AC70" s="114">
        <f t="shared" si="258"/>
        <v>0</v>
      </c>
      <c r="AD70" s="114">
        <f t="shared" si="258"/>
        <v>0</v>
      </c>
      <c r="AE70" s="102">
        <f t="shared" si="258"/>
        <v>0</v>
      </c>
      <c r="AF70" s="86"/>
      <c r="AG70" s="87"/>
      <c r="AH70" s="53"/>
      <c r="AI70" s="69"/>
      <c r="AJ70" s="96"/>
    </row>
    <row r="71" spans="2:36" s="56" customFormat="1" x14ac:dyDescent="0.2">
      <c r="B71" s="53"/>
      <c r="C71" s="119" t="s">
        <v>52</v>
      </c>
      <c r="D71" s="89"/>
      <c r="E71" s="57"/>
      <c r="F71" s="53"/>
      <c r="G71" s="53"/>
      <c r="H71" s="91">
        <f>H72+H73</f>
        <v>0</v>
      </c>
      <c r="I71" s="91">
        <f t="shared" ref="I71:K71" si="259">I72+I73</f>
        <v>0</v>
      </c>
      <c r="J71" s="91">
        <f t="shared" si="259"/>
        <v>0</v>
      </c>
      <c r="K71" s="91">
        <f t="shared" si="259"/>
        <v>0</v>
      </c>
      <c r="L71" s="91">
        <f>SUM(H71:K71)</f>
        <v>0</v>
      </c>
      <c r="M71" s="92">
        <f t="shared" ref="M71:M77" si="260">L71/140</f>
        <v>0</v>
      </c>
      <c r="N71" s="93"/>
      <c r="O71" s="94"/>
      <c r="P71" s="53"/>
      <c r="Q71" s="91">
        <f>Q72+Q73</f>
        <v>0</v>
      </c>
      <c r="R71" s="91">
        <f t="shared" ref="R71" si="261">R72+R73</f>
        <v>0</v>
      </c>
      <c r="S71" s="91">
        <f t="shared" ref="S71" si="262">S72+S73</f>
        <v>0</v>
      </c>
      <c r="T71" s="91">
        <f t="shared" ref="T71" si="263">T72+T73</f>
        <v>0</v>
      </c>
      <c r="U71" s="91">
        <f>SUM(Q71:T71)</f>
        <v>0</v>
      </c>
      <c r="V71" s="92">
        <f t="shared" ref="V71" si="264">U71/140</f>
        <v>0</v>
      </c>
      <c r="W71" s="93"/>
      <c r="X71" s="94"/>
      <c r="Y71" s="53"/>
      <c r="Z71" s="91">
        <f>Z72+Z73</f>
        <v>0</v>
      </c>
      <c r="AA71" s="91">
        <f t="shared" ref="AA71" si="265">AA72+AA73</f>
        <v>0</v>
      </c>
      <c r="AB71" s="91">
        <f t="shared" ref="AB71" si="266">AB72+AB73</f>
        <v>0</v>
      </c>
      <c r="AC71" s="91">
        <f t="shared" ref="AC71" si="267">AC72+AC73</f>
        <v>0</v>
      </c>
      <c r="AD71" s="91">
        <f>SUM(Z71:AC71)</f>
        <v>0</v>
      </c>
      <c r="AE71" s="92">
        <f t="shared" ref="AE71" si="268">AD71/140</f>
        <v>0</v>
      </c>
      <c r="AF71" s="93"/>
      <c r="AG71" s="94"/>
      <c r="AH71" s="53"/>
      <c r="AI71" s="95">
        <f>AVERAGE(M71,V71,AE71)</f>
        <v>0</v>
      </c>
      <c r="AJ71" s="96">
        <f>L71+U71+AD71</f>
        <v>0</v>
      </c>
    </row>
    <row r="72" spans="2:36" s="71" customFormat="1" outlineLevel="1" x14ac:dyDescent="0.2">
      <c r="C72" s="72"/>
      <c r="D72" s="73"/>
      <c r="E72" s="73"/>
      <c r="G72" s="53"/>
      <c r="H72" s="75"/>
      <c r="I72" s="75"/>
      <c r="J72" s="75"/>
      <c r="K72" s="75"/>
      <c r="L72" s="76"/>
      <c r="M72" s="77"/>
      <c r="N72" s="78"/>
      <c r="O72" s="78"/>
      <c r="Q72" s="75"/>
      <c r="R72" s="75"/>
      <c r="S72" s="75"/>
      <c r="T72" s="75"/>
      <c r="U72" s="76"/>
      <c r="V72" s="77"/>
      <c r="W72" s="78"/>
      <c r="X72" s="78"/>
      <c r="Z72" s="75"/>
      <c r="AA72" s="75"/>
      <c r="AB72" s="75"/>
      <c r="AC72" s="75"/>
      <c r="AD72" s="76"/>
      <c r="AE72" s="77"/>
      <c r="AF72" s="78"/>
      <c r="AG72" s="78"/>
      <c r="AI72" s="80"/>
      <c r="AJ72" s="81"/>
    </row>
    <row r="73" spans="2:36" s="71" customFormat="1" outlineLevel="1" x14ac:dyDescent="0.2">
      <c r="C73" s="72"/>
      <c r="D73" s="73"/>
      <c r="E73" s="73"/>
      <c r="G73" s="53"/>
      <c r="H73" s="75"/>
      <c r="I73" s="75"/>
      <c r="J73" s="75"/>
      <c r="K73" s="75"/>
      <c r="L73" s="76"/>
      <c r="M73" s="77"/>
      <c r="N73" s="78"/>
      <c r="O73" s="78"/>
      <c r="Q73" s="75"/>
      <c r="R73" s="75"/>
      <c r="S73" s="75"/>
      <c r="T73" s="75"/>
      <c r="U73" s="76"/>
      <c r="V73" s="77"/>
      <c r="W73" s="78"/>
      <c r="X73" s="78"/>
      <c r="Z73" s="75"/>
      <c r="AA73" s="75"/>
      <c r="AB73" s="75"/>
      <c r="AC73" s="75"/>
      <c r="AD73" s="76"/>
      <c r="AE73" s="77"/>
      <c r="AF73" s="78"/>
      <c r="AG73" s="78"/>
      <c r="AI73" s="80"/>
      <c r="AJ73" s="81"/>
    </row>
    <row r="74" spans="2:36" s="56" customFormat="1" x14ac:dyDescent="0.2">
      <c r="B74" s="53"/>
      <c r="C74" s="107" t="s">
        <v>53</v>
      </c>
      <c r="D74" s="108"/>
      <c r="E74" s="57"/>
      <c r="F74" s="53"/>
      <c r="G74" s="53"/>
      <c r="H74" s="91">
        <f>H75+H76</f>
        <v>0</v>
      </c>
      <c r="I74" s="91">
        <f t="shared" ref="I74:K74" si="269">I75+I76</f>
        <v>0</v>
      </c>
      <c r="J74" s="91">
        <f t="shared" si="269"/>
        <v>0</v>
      </c>
      <c r="K74" s="91">
        <f t="shared" si="269"/>
        <v>0</v>
      </c>
      <c r="L74" s="91">
        <f>SUM(H74:K74)</f>
        <v>0</v>
      </c>
      <c r="M74" s="92">
        <f t="shared" si="260"/>
        <v>0</v>
      </c>
      <c r="N74" s="93"/>
      <c r="O74" s="94"/>
      <c r="P74" s="53"/>
      <c r="Q74" s="91">
        <f>Q75+Q76</f>
        <v>0</v>
      </c>
      <c r="R74" s="91">
        <f t="shared" ref="R74" si="270">R75+R76</f>
        <v>0</v>
      </c>
      <c r="S74" s="91">
        <f t="shared" ref="S74" si="271">S75+S76</f>
        <v>0</v>
      </c>
      <c r="T74" s="91">
        <f t="shared" ref="T74" si="272">T75+T76</f>
        <v>0</v>
      </c>
      <c r="U74" s="91">
        <f>SUM(Q74:T74)</f>
        <v>0</v>
      </c>
      <c r="V74" s="92">
        <f t="shared" ref="V74" si="273">U74/140</f>
        <v>0</v>
      </c>
      <c r="W74" s="93"/>
      <c r="X74" s="94"/>
      <c r="Y74" s="53"/>
      <c r="Z74" s="91">
        <f>Z75+Z76</f>
        <v>0</v>
      </c>
      <c r="AA74" s="91">
        <f t="shared" ref="AA74" si="274">AA75+AA76</f>
        <v>0</v>
      </c>
      <c r="AB74" s="91">
        <f t="shared" ref="AB74" si="275">AB75+AB76</f>
        <v>0</v>
      </c>
      <c r="AC74" s="91">
        <f t="shared" ref="AC74" si="276">AC75+AC76</f>
        <v>0</v>
      </c>
      <c r="AD74" s="91">
        <f>SUM(Z74:AC74)</f>
        <v>0</v>
      </c>
      <c r="AE74" s="92">
        <f t="shared" ref="AE74" si="277">AD74/140</f>
        <v>0</v>
      </c>
      <c r="AF74" s="93"/>
      <c r="AG74" s="94"/>
      <c r="AH74" s="53"/>
      <c r="AI74" s="95">
        <f>AVERAGE(M74,V74,AE74)</f>
        <v>0</v>
      </c>
      <c r="AJ74" s="96">
        <f>L74+U74+AD74</f>
        <v>0</v>
      </c>
    </row>
    <row r="75" spans="2:36" s="71" customFormat="1" outlineLevel="1" x14ac:dyDescent="0.2">
      <c r="C75" s="72"/>
      <c r="D75" s="73"/>
      <c r="E75" s="73"/>
      <c r="G75" s="53"/>
      <c r="H75" s="75"/>
      <c r="I75" s="75"/>
      <c r="J75" s="75"/>
      <c r="K75" s="75"/>
      <c r="L75" s="76"/>
      <c r="M75" s="77"/>
      <c r="N75" s="78"/>
      <c r="O75" s="78"/>
      <c r="Q75" s="75"/>
      <c r="R75" s="75"/>
      <c r="S75" s="75"/>
      <c r="T75" s="75"/>
      <c r="U75" s="76"/>
      <c r="V75" s="77"/>
      <c r="W75" s="78"/>
      <c r="X75" s="78"/>
      <c r="Z75" s="75"/>
      <c r="AA75" s="75"/>
      <c r="AB75" s="75"/>
      <c r="AC75" s="75"/>
      <c r="AD75" s="76"/>
      <c r="AE75" s="77"/>
      <c r="AF75" s="78"/>
      <c r="AG75" s="78"/>
      <c r="AI75" s="80"/>
      <c r="AJ75" s="81"/>
    </row>
    <row r="76" spans="2:36" s="71" customFormat="1" outlineLevel="1" x14ac:dyDescent="0.2">
      <c r="C76" s="72"/>
      <c r="D76" s="73"/>
      <c r="E76" s="73"/>
      <c r="G76" s="53"/>
      <c r="H76" s="75"/>
      <c r="I76" s="75"/>
      <c r="J76" s="75"/>
      <c r="K76" s="75"/>
      <c r="L76" s="76"/>
      <c r="M76" s="77"/>
      <c r="N76" s="78"/>
      <c r="O76" s="78"/>
      <c r="Q76" s="75"/>
      <c r="R76" s="75"/>
      <c r="S76" s="75"/>
      <c r="T76" s="75"/>
      <c r="U76" s="76"/>
      <c r="V76" s="77"/>
      <c r="W76" s="78"/>
      <c r="X76" s="78"/>
      <c r="Z76" s="75"/>
      <c r="AA76" s="75"/>
      <c r="AB76" s="75"/>
      <c r="AC76" s="75"/>
      <c r="AD76" s="76"/>
      <c r="AE76" s="77"/>
      <c r="AF76" s="78"/>
      <c r="AG76" s="78"/>
      <c r="AI76" s="80"/>
      <c r="AJ76" s="81"/>
    </row>
    <row r="77" spans="2:36" s="56" customFormat="1" x14ac:dyDescent="0.2">
      <c r="B77" s="53"/>
      <c r="C77" s="107" t="s">
        <v>54</v>
      </c>
      <c r="D77" s="108"/>
      <c r="E77" s="89"/>
      <c r="F77" s="53"/>
      <c r="G77" s="53"/>
      <c r="H77" s="91">
        <f t="shared" ref="H77" si="278">H78+H79</f>
        <v>0</v>
      </c>
      <c r="I77" s="91">
        <f t="shared" ref="I77" si="279">I78+I79</f>
        <v>0</v>
      </c>
      <c r="J77" s="91">
        <f t="shared" ref="J77" si="280">J78+J79</f>
        <v>0</v>
      </c>
      <c r="K77" s="91">
        <f t="shared" ref="K77" si="281">K78+K79</f>
        <v>0</v>
      </c>
      <c r="L77" s="91">
        <f>SUM(H77:K77)</f>
        <v>0</v>
      </c>
      <c r="M77" s="92">
        <f t="shared" si="260"/>
        <v>0</v>
      </c>
      <c r="N77" s="93"/>
      <c r="O77" s="94"/>
      <c r="P77" s="53"/>
      <c r="Q77" s="91">
        <f t="shared" ref="Q77" si="282">Q78+Q79</f>
        <v>0</v>
      </c>
      <c r="R77" s="91">
        <f t="shared" ref="R77" si="283">R78+R79</f>
        <v>0</v>
      </c>
      <c r="S77" s="91">
        <f t="shared" ref="S77" si="284">S78+S79</f>
        <v>0</v>
      </c>
      <c r="T77" s="91">
        <f t="shared" ref="T77" si="285">T78+T79</f>
        <v>0</v>
      </c>
      <c r="U77" s="91">
        <f>SUM(Q77:T77)</f>
        <v>0</v>
      </c>
      <c r="V77" s="92">
        <f t="shared" ref="V77" si="286">U77/140</f>
        <v>0</v>
      </c>
      <c r="W77" s="93"/>
      <c r="X77" s="94"/>
      <c r="Y77" s="53"/>
      <c r="Z77" s="91">
        <f t="shared" ref="Z77" si="287">Z78+Z79</f>
        <v>0</v>
      </c>
      <c r="AA77" s="91">
        <f t="shared" ref="AA77" si="288">AA78+AA79</f>
        <v>0</v>
      </c>
      <c r="AB77" s="91">
        <f t="shared" ref="AB77" si="289">AB78+AB79</f>
        <v>0</v>
      </c>
      <c r="AC77" s="91">
        <f t="shared" ref="AC77" si="290">AC78+AC79</f>
        <v>0</v>
      </c>
      <c r="AD77" s="91">
        <f>SUM(Z77:AC77)</f>
        <v>0</v>
      </c>
      <c r="AE77" s="92">
        <f t="shared" ref="AE77" si="291">AD77/140</f>
        <v>0</v>
      </c>
      <c r="AF77" s="93"/>
      <c r="AG77" s="94"/>
      <c r="AH77" s="53"/>
      <c r="AI77" s="95"/>
      <c r="AJ77" s="96"/>
    </row>
    <row r="78" spans="2:36" s="71" customFormat="1" outlineLevel="1" x14ac:dyDescent="0.2">
      <c r="C78" s="72"/>
      <c r="D78" s="73"/>
      <c r="E78" s="73"/>
      <c r="G78" s="53"/>
      <c r="H78" s="75"/>
      <c r="I78" s="75"/>
      <c r="J78" s="75"/>
      <c r="K78" s="75"/>
      <c r="L78" s="76"/>
      <c r="M78" s="77"/>
      <c r="N78" s="78"/>
      <c r="O78" s="78"/>
      <c r="Q78" s="75"/>
      <c r="R78" s="75"/>
      <c r="S78" s="75"/>
      <c r="T78" s="75"/>
      <c r="U78" s="76"/>
      <c r="V78" s="77"/>
      <c r="W78" s="78"/>
      <c r="X78" s="78"/>
      <c r="Z78" s="75"/>
      <c r="AA78" s="75"/>
      <c r="AB78" s="75"/>
      <c r="AC78" s="75"/>
      <c r="AD78" s="76"/>
      <c r="AE78" s="77"/>
      <c r="AF78" s="78"/>
      <c r="AG78" s="78"/>
      <c r="AI78" s="80"/>
      <c r="AJ78" s="81"/>
    </row>
    <row r="79" spans="2:36" s="71" customFormat="1" outlineLevel="1" x14ac:dyDescent="0.2">
      <c r="C79" s="72"/>
      <c r="D79" s="73"/>
      <c r="E79" s="73"/>
      <c r="G79" s="53"/>
      <c r="H79" s="75"/>
      <c r="I79" s="75"/>
      <c r="J79" s="75"/>
      <c r="K79" s="75"/>
      <c r="L79" s="76"/>
      <c r="M79" s="77"/>
      <c r="N79" s="78"/>
      <c r="O79" s="78"/>
      <c r="Q79" s="75"/>
      <c r="R79" s="75"/>
      <c r="S79" s="75"/>
      <c r="T79" s="75"/>
      <c r="U79" s="76"/>
      <c r="V79" s="77"/>
      <c r="W79" s="78"/>
      <c r="X79" s="78"/>
      <c r="Z79" s="75"/>
      <c r="AA79" s="75"/>
      <c r="AB79" s="75"/>
      <c r="AC79" s="75"/>
      <c r="AD79" s="76"/>
      <c r="AE79" s="77"/>
      <c r="AF79" s="78"/>
      <c r="AG79" s="78"/>
      <c r="AI79" s="80"/>
      <c r="AJ79" s="81"/>
    </row>
    <row r="80" spans="2:36" s="56" customFormat="1" ht="12" customHeight="1" x14ac:dyDescent="0.2">
      <c r="B80" s="53"/>
      <c r="C80" s="53"/>
      <c r="D80" s="53"/>
      <c r="E80" s="53"/>
      <c r="F80" s="53"/>
      <c r="G80" s="53"/>
      <c r="H80" s="90"/>
      <c r="I80" s="90"/>
      <c r="J80" s="90"/>
      <c r="K80" s="90"/>
      <c r="L80" s="90"/>
      <c r="M80" s="98"/>
      <c r="N80" s="53"/>
      <c r="P80" s="53"/>
      <c r="Q80" s="90"/>
      <c r="R80" s="90"/>
      <c r="S80" s="90"/>
      <c r="T80" s="90"/>
      <c r="U80" s="90"/>
      <c r="V80" s="98"/>
      <c r="W80" s="53"/>
      <c r="Y80" s="53"/>
      <c r="Z80" s="90"/>
      <c r="AA80" s="90"/>
      <c r="AB80" s="90"/>
      <c r="AC80" s="90"/>
      <c r="AD80" s="90"/>
      <c r="AE80" s="98"/>
      <c r="AF80" s="53"/>
      <c r="AH80" s="53"/>
      <c r="AI80" s="69"/>
      <c r="AJ80" s="70"/>
    </row>
    <row r="81" spans="2:37" s="125" customFormat="1" x14ac:dyDescent="0.2">
      <c r="B81" s="122"/>
      <c r="C81" s="123"/>
      <c r="D81" s="123"/>
      <c r="E81" s="123"/>
      <c r="F81" s="123"/>
      <c r="G81" s="119"/>
      <c r="H81" s="124"/>
      <c r="I81" s="124"/>
      <c r="J81" s="124"/>
      <c r="K81" s="124"/>
      <c r="L81" s="124"/>
      <c r="M81" s="124"/>
      <c r="N81" s="119"/>
      <c r="P81" s="119"/>
      <c r="Q81" s="124"/>
      <c r="R81" s="124"/>
      <c r="S81" s="124"/>
      <c r="T81" s="124"/>
      <c r="U81" s="124"/>
      <c r="V81" s="124"/>
      <c r="W81" s="119"/>
      <c r="Y81" s="119"/>
      <c r="Z81" s="124"/>
      <c r="AA81" s="124"/>
      <c r="AB81" s="124"/>
      <c r="AC81" s="124"/>
      <c r="AD81" s="124"/>
      <c r="AE81" s="124"/>
      <c r="AF81" s="119"/>
      <c r="AH81" s="119"/>
      <c r="AI81" s="126"/>
      <c r="AJ81" s="127"/>
    </row>
    <row r="82" spans="2:37" s="125" customFormat="1" x14ac:dyDescent="0.2">
      <c r="B82" s="119"/>
      <c r="C82" s="119"/>
      <c r="D82" s="119"/>
      <c r="E82" s="119"/>
      <c r="F82" s="119"/>
      <c r="G82" s="119"/>
      <c r="H82" s="128"/>
      <c r="I82" s="128"/>
      <c r="J82" s="128"/>
      <c r="K82" s="128"/>
      <c r="L82" s="128"/>
      <c r="M82" s="128"/>
      <c r="N82" s="119"/>
      <c r="P82" s="119"/>
      <c r="Q82" s="128"/>
      <c r="R82" s="128"/>
      <c r="S82" s="128"/>
      <c r="T82" s="128"/>
      <c r="U82" s="128"/>
      <c r="V82" s="128"/>
      <c r="W82" s="119"/>
      <c r="Y82" s="119"/>
      <c r="Z82" s="128"/>
      <c r="AA82" s="128"/>
      <c r="AB82" s="128"/>
      <c r="AC82" s="128"/>
      <c r="AD82" s="128"/>
      <c r="AE82" s="128"/>
      <c r="AF82" s="119"/>
      <c r="AH82" s="119"/>
      <c r="AI82" s="129"/>
      <c r="AJ82" s="130"/>
    </row>
    <row r="83" spans="2:37" s="119" customFormat="1" x14ac:dyDescent="0.2">
      <c r="H83" s="128"/>
      <c r="I83" s="128"/>
      <c r="J83" s="128"/>
      <c r="K83" s="128"/>
      <c r="L83" s="128"/>
      <c r="M83" s="128"/>
      <c r="O83" s="125"/>
      <c r="Q83" s="128"/>
      <c r="R83" s="128"/>
      <c r="S83" s="128"/>
      <c r="T83" s="128"/>
      <c r="U83" s="128"/>
      <c r="V83" s="128"/>
      <c r="X83" s="125"/>
      <c r="Z83" s="128"/>
      <c r="AA83" s="128"/>
      <c r="AB83" s="128"/>
      <c r="AC83" s="128"/>
      <c r="AD83" s="128"/>
      <c r="AE83" s="128"/>
      <c r="AG83" s="125"/>
      <c r="AI83" s="129"/>
      <c r="AJ83" s="130"/>
      <c r="AK83" s="125"/>
    </row>
    <row r="84" spans="2:37" s="119" customFormat="1" x14ac:dyDescent="0.2">
      <c r="H84" s="128"/>
      <c r="I84" s="128"/>
      <c r="J84" s="128"/>
      <c r="K84" s="128"/>
      <c r="L84" s="128"/>
      <c r="M84" s="128"/>
      <c r="O84" s="125"/>
      <c r="Q84" s="128"/>
      <c r="R84" s="128"/>
      <c r="S84" s="128"/>
      <c r="T84" s="128"/>
      <c r="U84" s="128"/>
      <c r="V84" s="128"/>
      <c r="X84" s="125"/>
      <c r="Z84" s="128"/>
      <c r="AA84" s="128"/>
      <c r="AB84" s="128"/>
      <c r="AC84" s="128"/>
      <c r="AD84" s="128"/>
      <c r="AE84" s="128"/>
      <c r="AG84" s="125"/>
      <c r="AI84" s="129"/>
      <c r="AJ84" s="130"/>
      <c r="AK84" s="125"/>
    </row>
    <row r="85" spans="2:37" s="119" customFormat="1" x14ac:dyDescent="0.2">
      <c r="H85" s="128"/>
      <c r="I85" s="128"/>
      <c r="J85" s="128"/>
      <c r="K85" s="128"/>
      <c r="L85" s="128"/>
      <c r="M85" s="128"/>
      <c r="O85" s="125"/>
      <c r="Q85" s="128"/>
      <c r="R85" s="128"/>
      <c r="S85" s="128"/>
      <c r="T85" s="128"/>
      <c r="U85" s="128"/>
      <c r="V85" s="128"/>
      <c r="X85" s="125"/>
      <c r="Z85" s="128"/>
      <c r="AA85" s="128"/>
      <c r="AB85" s="128"/>
      <c r="AC85" s="128"/>
      <c r="AD85" s="128"/>
      <c r="AE85" s="128"/>
      <c r="AG85" s="125"/>
      <c r="AI85" s="129"/>
      <c r="AJ85" s="130"/>
      <c r="AK85" s="125"/>
    </row>
    <row r="86" spans="2:37" s="119" customFormat="1" x14ac:dyDescent="0.2">
      <c r="H86" s="128"/>
      <c r="I86" s="128"/>
      <c r="J86" s="128"/>
      <c r="K86" s="128"/>
      <c r="L86" s="128"/>
      <c r="M86" s="128"/>
      <c r="O86" s="125"/>
      <c r="Q86" s="128"/>
      <c r="R86" s="128"/>
      <c r="S86" s="128"/>
      <c r="T86" s="128"/>
      <c r="U86" s="128"/>
      <c r="V86" s="128"/>
      <c r="X86" s="125"/>
      <c r="Z86" s="128"/>
      <c r="AA86" s="128"/>
      <c r="AB86" s="128"/>
      <c r="AC86" s="128"/>
      <c r="AD86" s="128"/>
      <c r="AE86" s="128"/>
      <c r="AG86" s="125"/>
      <c r="AI86" s="129"/>
      <c r="AJ86" s="130"/>
      <c r="AK86" s="125"/>
    </row>
    <row r="87" spans="2:37" ht="9.75" customHeight="1" x14ac:dyDescent="0.2">
      <c r="H87" s="90"/>
      <c r="I87" s="90"/>
      <c r="J87" s="90"/>
      <c r="K87" s="90"/>
      <c r="L87" s="90"/>
      <c r="M87" s="90"/>
      <c r="Q87" s="90"/>
      <c r="R87" s="90"/>
      <c r="S87" s="90"/>
      <c r="T87" s="90"/>
      <c r="U87" s="90"/>
      <c r="V87" s="120"/>
      <c r="Z87" s="90"/>
      <c r="AA87" s="90"/>
      <c r="AB87" s="90"/>
      <c r="AC87" s="90"/>
      <c r="AD87" s="90"/>
      <c r="AE87" s="120"/>
      <c r="AJ87" s="121"/>
      <c r="AK87" s="88"/>
    </row>
    <row r="88" spans="2:37" ht="12.6" customHeight="1" x14ac:dyDescent="0.2">
      <c r="H88" s="90"/>
      <c r="I88" s="90"/>
      <c r="J88" s="90"/>
      <c r="K88" s="90"/>
      <c r="L88" s="90"/>
      <c r="M88" s="98"/>
      <c r="Q88" s="90"/>
      <c r="R88" s="90"/>
      <c r="S88" s="90"/>
      <c r="T88" s="90"/>
      <c r="U88" s="90"/>
      <c r="V88" s="98"/>
      <c r="Z88" s="90"/>
      <c r="AA88" s="90"/>
      <c r="AB88" s="90"/>
      <c r="AC88" s="90"/>
      <c r="AD88" s="90"/>
      <c r="AE88" s="98"/>
      <c r="AI88" s="69"/>
      <c r="AJ88" s="70"/>
    </row>
    <row r="89" spans="2:37" x14ac:dyDescent="0.2">
      <c r="H89" s="90"/>
      <c r="I89" s="90"/>
      <c r="J89" s="90"/>
      <c r="K89" s="90"/>
      <c r="L89" s="90"/>
      <c r="M89" s="90"/>
      <c r="Q89" s="90"/>
      <c r="R89" s="90"/>
      <c r="S89" s="90"/>
      <c r="T89" s="90"/>
      <c r="U89" s="90"/>
      <c r="V89" s="98"/>
      <c r="Z89" s="90"/>
      <c r="AA89" s="90"/>
      <c r="AB89" s="90"/>
      <c r="AC89" s="90"/>
      <c r="AD89" s="90"/>
      <c r="AE89" s="98"/>
    </row>
    <row r="90" spans="2:37" x14ac:dyDescent="0.2">
      <c r="H90" s="90"/>
      <c r="I90" s="90"/>
      <c r="J90" s="90"/>
      <c r="K90" s="90"/>
      <c r="L90" s="90"/>
      <c r="M90" s="90"/>
      <c r="Q90" s="90"/>
      <c r="R90" s="90"/>
      <c r="S90" s="90"/>
      <c r="T90" s="90"/>
      <c r="U90" s="90"/>
      <c r="V90" s="98"/>
      <c r="Z90" s="90"/>
      <c r="AA90" s="90"/>
      <c r="AB90" s="90"/>
      <c r="AC90" s="90"/>
      <c r="AD90" s="90"/>
      <c r="AE90" s="98"/>
    </row>
    <row r="91" spans="2:37" x14ac:dyDescent="0.2">
      <c r="H91" s="90"/>
      <c r="I91" s="90"/>
      <c r="J91" s="90"/>
      <c r="K91" s="90"/>
      <c r="L91" s="90"/>
      <c r="M91" s="90"/>
      <c r="Q91" s="90"/>
      <c r="R91" s="90"/>
      <c r="S91" s="90"/>
      <c r="T91" s="90"/>
      <c r="U91" s="90"/>
      <c r="V91" s="98"/>
      <c r="Z91" s="90"/>
      <c r="AA91" s="90"/>
      <c r="AB91" s="90"/>
      <c r="AC91" s="90"/>
      <c r="AD91" s="90"/>
      <c r="AE91" s="98"/>
    </row>
    <row r="92" spans="2:37" x14ac:dyDescent="0.2">
      <c r="H92" s="90"/>
      <c r="I92" s="90"/>
      <c r="J92" s="90"/>
      <c r="K92" s="90"/>
      <c r="L92" s="90"/>
      <c r="M92" s="90"/>
      <c r="P92" s="90"/>
      <c r="Q92" s="90"/>
      <c r="R92" s="90"/>
      <c r="S92" s="90"/>
      <c r="T92" s="90"/>
      <c r="U92" s="90"/>
      <c r="V92" s="98"/>
      <c r="Z92" s="90"/>
      <c r="AA92" s="90"/>
      <c r="AB92" s="90"/>
      <c r="AC92" s="90"/>
      <c r="AD92" s="90"/>
      <c r="AE92" s="98"/>
    </row>
    <row r="93" spans="2:37" x14ac:dyDescent="0.2">
      <c r="H93" s="90"/>
      <c r="I93" s="90"/>
      <c r="J93" s="90"/>
      <c r="K93" s="90"/>
      <c r="L93" s="90"/>
      <c r="M93" s="90"/>
      <c r="P93" s="90"/>
      <c r="Q93" s="90"/>
      <c r="R93" s="90"/>
      <c r="S93" s="90"/>
      <c r="T93" s="90"/>
      <c r="U93" s="90"/>
      <c r="V93" s="98"/>
      <c r="Z93" s="90"/>
      <c r="AA93" s="90"/>
      <c r="AB93" s="90"/>
      <c r="AC93" s="90"/>
      <c r="AD93" s="90"/>
      <c r="AE93" s="98"/>
    </row>
    <row r="94" spans="2:37" x14ac:dyDescent="0.2">
      <c r="H94" s="90"/>
      <c r="I94" s="90"/>
      <c r="J94" s="90"/>
      <c r="K94" s="90"/>
      <c r="L94" s="90"/>
      <c r="M94" s="90"/>
      <c r="P94" s="90"/>
      <c r="Q94" s="90"/>
      <c r="R94" s="90"/>
      <c r="S94" s="90"/>
      <c r="T94" s="90"/>
      <c r="U94" s="90"/>
      <c r="V94" s="90"/>
      <c r="Z94" s="90"/>
      <c r="AA94" s="90"/>
      <c r="AB94" s="90"/>
      <c r="AC94" s="90"/>
      <c r="AD94" s="90"/>
      <c r="AE94" s="98"/>
    </row>
    <row r="95" spans="2:37" x14ac:dyDescent="0.2">
      <c r="H95" s="90"/>
      <c r="I95" s="90"/>
      <c r="J95" s="90"/>
      <c r="K95" s="90"/>
      <c r="L95" s="90"/>
      <c r="M95" s="90"/>
      <c r="P95" s="90"/>
      <c r="Q95" s="90"/>
      <c r="R95" s="90"/>
      <c r="S95" s="90"/>
      <c r="T95" s="90"/>
      <c r="U95" s="90"/>
      <c r="V95" s="90"/>
      <c r="Z95" s="90"/>
      <c r="AA95" s="90"/>
      <c r="AB95" s="90"/>
      <c r="AC95" s="90"/>
      <c r="AD95" s="90"/>
      <c r="AE95" s="98"/>
    </row>
    <row r="96" spans="2:37" x14ac:dyDescent="0.2">
      <c r="H96" s="90"/>
      <c r="I96" s="90"/>
      <c r="J96" s="90"/>
      <c r="K96" s="90"/>
      <c r="L96" s="90"/>
      <c r="M96" s="90"/>
      <c r="P96" s="90"/>
      <c r="Q96" s="90"/>
      <c r="R96" s="90"/>
      <c r="S96" s="90"/>
      <c r="T96" s="90"/>
      <c r="U96" s="90"/>
      <c r="V96" s="90"/>
      <c r="Z96" s="90"/>
      <c r="AA96" s="90"/>
      <c r="AB96" s="90"/>
      <c r="AC96" s="90"/>
      <c r="AD96" s="90"/>
      <c r="AE96" s="98"/>
    </row>
    <row r="97" spans="8:33" x14ac:dyDescent="0.2">
      <c r="H97" s="90"/>
      <c r="I97" s="90"/>
      <c r="J97" s="90"/>
      <c r="K97" s="90"/>
      <c r="L97" s="90"/>
      <c r="M97" s="90"/>
      <c r="P97" s="90"/>
      <c r="Q97" s="90"/>
      <c r="R97" s="90"/>
      <c r="S97" s="90"/>
      <c r="T97" s="90"/>
      <c r="U97" s="90"/>
      <c r="V97" s="90"/>
      <c r="Z97" s="90"/>
      <c r="AA97" s="90"/>
      <c r="AB97" s="90"/>
      <c r="AC97" s="90"/>
      <c r="AD97" s="90"/>
    </row>
    <row r="98" spans="8:33" x14ac:dyDescent="0.2">
      <c r="H98" s="90"/>
      <c r="I98" s="90"/>
      <c r="J98" s="90"/>
      <c r="K98" s="90"/>
      <c r="L98" s="90"/>
      <c r="M98" s="90"/>
      <c r="P98" s="90"/>
      <c r="Q98" s="90"/>
      <c r="R98" s="90"/>
      <c r="S98" s="90"/>
      <c r="T98" s="90"/>
      <c r="U98" s="90"/>
      <c r="V98" s="90"/>
      <c r="Z98" s="90"/>
      <c r="AA98" s="90"/>
      <c r="AB98" s="90"/>
      <c r="AC98" s="90"/>
      <c r="AD98" s="90"/>
    </row>
    <row r="99" spans="8:33" x14ac:dyDescent="0.2">
      <c r="H99" s="90"/>
      <c r="I99" s="90"/>
      <c r="J99" s="90"/>
      <c r="K99" s="90"/>
      <c r="L99" s="90"/>
      <c r="M99" s="90"/>
      <c r="P99" s="90"/>
      <c r="Q99" s="90"/>
      <c r="R99" s="90"/>
      <c r="S99" s="90"/>
      <c r="T99" s="90"/>
      <c r="U99" s="90"/>
      <c r="V99" s="90"/>
      <c r="Z99" s="90"/>
      <c r="AA99" s="90"/>
      <c r="AB99" s="90"/>
      <c r="AC99" s="90"/>
      <c r="AD99" s="90"/>
    </row>
    <row r="100" spans="8:33" x14ac:dyDescent="0.2">
      <c r="H100" s="90"/>
      <c r="I100" s="90"/>
      <c r="J100" s="90"/>
      <c r="K100" s="90"/>
      <c r="L100" s="90"/>
      <c r="M100" s="90"/>
      <c r="P100" s="90"/>
      <c r="Q100" s="90"/>
      <c r="R100" s="90"/>
      <c r="S100" s="90"/>
      <c r="T100" s="90"/>
      <c r="U100" s="90"/>
      <c r="V100" s="90"/>
      <c r="Z100" s="90"/>
      <c r="AA100" s="90"/>
      <c r="AB100" s="90"/>
      <c r="AC100" s="90"/>
      <c r="AD100" s="90"/>
    </row>
    <row r="101" spans="8:33" x14ac:dyDescent="0.2">
      <c r="H101" s="90"/>
      <c r="I101" s="90"/>
      <c r="J101" s="90"/>
      <c r="K101" s="90"/>
      <c r="L101" s="90"/>
      <c r="M101" s="90"/>
      <c r="P101" s="90"/>
      <c r="Q101" s="90"/>
      <c r="R101" s="90"/>
      <c r="S101" s="90"/>
      <c r="T101" s="90"/>
      <c r="U101" s="90"/>
      <c r="V101" s="90"/>
      <c r="Z101" s="90"/>
      <c r="AA101" s="90"/>
      <c r="AB101" s="90"/>
      <c r="AC101" s="90"/>
      <c r="AD101" s="90"/>
    </row>
    <row r="102" spans="8:33" x14ac:dyDescent="0.2">
      <c r="H102" s="90"/>
      <c r="I102" s="90"/>
      <c r="J102" s="90"/>
      <c r="K102" s="90"/>
      <c r="L102" s="90"/>
      <c r="M102" s="90"/>
      <c r="P102" s="90"/>
      <c r="Q102" s="90"/>
      <c r="R102" s="90"/>
      <c r="S102" s="90"/>
      <c r="T102" s="90"/>
      <c r="U102" s="90"/>
      <c r="V102" s="90"/>
      <c r="Z102" s="90"/>
      <c r="AA102" s="90"/>
      <c r="AB102" s="90"/>
      <c r="AC102" s="90"/>
      <c r="AD102" s="90"/>
    </row>
    <row r="103" spans="8:33" x14ac:dyDescent="0.2">
      <c r="H103" s="90"/>
      <c r="I103" s="90"/>
      <c r="J103" s="90"/>
      <c r="K103" s="90"/>
      <c r="L103" s="90"/>
      <c r="M103" s="90"/>
      <c r="N103" s="90"/>
      <c r="O103" s="88"/>
      <c r="P103" s="90"/>
      <c r="Q103" s="90"/>
      <c r="R103" s="90"/>
      <c r="S103" s="90"/>
      <c r="T103" s="90"/>
      <c r="U103" s="90"/>
      <c r="V103" s="90"/>
      <c r="W103" s="90"/>
      <c r="X103" s="88"/>
      <c r="Y103" s="90"/>
      <c r="Z103" s="90"/>
      <c r="AA103" s="90"/>
      <c r="AB103" s="90"/>
      <c r="AC103" s="90"/>
      <c r="AD103" s="90"/>
      <c r="AF103" s="90"/>
      <c r="AG103" s="88"/>
    </row>
    <row r="104" spans="8:33" x14ac:dyDescent="0.2">
      <c r="H104" s="90"/>
      <c r="I104" s="90"/>
      <c r="J104" s="90"/>
      <c r="K104" s="90"/>
      <c r="L104" s="90"/>
      <c r="M104" s="90"/>
      <c r="N104" s="90"/>
      <c r="O104" s="88"/>
      <c r="P104" s="90"/>
      <c r="Q104" s="90"/>
      <c r="R104" s="90"/>
      <c r="S104" s="90"/>
      <c r="T104" s="90"/>
      <c r="U104" s="90"/>
      <c r="V104" s="90"/>
      <c r="W104" s="90"/>
      <c r="X104" s="88"/>
      <c r="Y104" s="90"/>
      <c r="Z104" s="90"/>
      <c r="AA104" s="90"/>
      <c r="AB104" s="90"/>
      <c r="AC104" s="90"/>
      <c r="AD104" s="90"/>
      <c r="AF104" s="90"/>
      <c r="AG104" s="88"/>
    </row>
    <row r="105" spans="8:33" x14ac:dyDescent="0.2">
      <c r="H105" s="90"/>
      <c r="I105" s="90"/>
      <c r="J105" s="90"/>
      <c r="K105" s="90"/>
      <c r="L105" s="90"/>
      <c r="M105" s="90"/>
      <c r="N105" s="90"/>
      <c r="O105" s="88"/>
      <c r="P105" s="90"/>
      <c r="Q105" s="90"/>
      <c r="R105" s="90"/>
      <c r="S105" s="90"/>
      <c r="T105" s="90"/>
      <c r="U105" s="90"/>
      <c r="V105" s="90"/>
      <c r="W105" s="90"/>
      <c r="X105" s="88"/>
      <c r="Y105" s="90"/>
      <c r="Z105" s="90"/>
      <c r="AA105" s="90"/>
      <c r="AB105" s="90"/>
      <c r="AC105" s="90"/>
      <c r="AD105" s="90"/>
      <c r="AF105" s="90"/>
      <c r="AG105" s="88"/>
    </row>
    <row r="106" spans="8:33" x14ac:dyDescent="0.2">
      <c r="H106" s="90"/>
      <c r="I106" s="90"/>
      <c r="J106" s="90"/>
      <c r="K106" s="90"/>
      <c r="L106" s="90"/>
      <c r="M106" s="90"/>
      <c r="N106" s="90"/>
      <c r="O106" s="88"/>
      <c r="P106" s="90"/>
      <c r="Q106" s="90"/>
      <c r="R106" s="90"/>
      <c r="S106" s="90"/>
      <c r="T106" s="90"/>
      <c r="U106" s="90"/>
      <c r="V106" s="90"/>
      <c r="W106" s="90"/>
      <c r="X106" s="88"/>
      <c r="Y106" s="90"/>
      <c r="Z106" s="90"/>
      <c r="AA106" s="90"/>
      <c r="AB106" s="90"/>
      <c r="AC106" s="90"/>
      <c r="AD106" s="90"/>
      <c r="AF106" s="90"/>
      <c r="AG106" s="88"/>
    </row>
    <row r="107" spans="8:33" x14ac:dyDescent="0.2">
      <c r="H107" s="90"/>
      <c r="I107" s="90"/>
      <c r="J107" s="90"/>
      <c r="K107" s="90"/>
      <c r="L107" s="90"/>
      <c r="M107" s="90"/>
      <c r="N107" s="90"/>
      <c r="O107" s="88"/>
      <c r="P107" s="90"/>
      <c r="Q107" s="90"/>
      <c r="R107" s="90"/>
      <c r="S107" s="90"/>
      <c r="T107" s="90"/>
      <c r="U107" s="90"/>
      <c r="V107" s="90"/>
      <c r="W107" s="90"/>
      <c r="X107" s="88"/>
      <c r="Y107" s="90"/>
      <c r="Z107" s="90"/>
      <c r="AA107" s="90"/>
      <c r="AB107" s="90"/>
      <c r="AC107" s="90"/>
      <c r="AD107" s="90"/>
      <c r="AF107" s="90"/>
      <c r="AG107" s="88"/>
    </row>
  </sheetData>
  <mergeCells count="4">
    <mergeCell ref="H1:M1"/>
    <mergeCell ref="Q1:V1"/>
    <mergeCell ref="Z1:AE1"/>
    <mergeCell ref="AI1:AJ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1"/>
  <dimension ref="A1:O69"/>
  <sheetViews>
    <sheetView showGridLines="0" topLeftCell="A19" zoomScaleNormal="100" zoomScaleSheetLayoutView="100" workbookViewId="0">
      <selection activeCell="C59" sqref="C59"/>
    </sheetView>
  </sheetViews>
  <sheetFormatPr baseColWidth="10" defaultColWidth="11.5703125" defaultRowHeight="12.75" x14ac:dyDescent="0.2"/>
  <cols>
    <col min="1" max="1" width="3.42578125" style="40" customWidth="1"/>
    <col min="2" max="2" width="34.85546875" style="40" customWidth="1"/>
    <col min="3" max="3" width="5.42578125" style="40" customWidth="1"/>
    <col min="4" max="4" width="2.42578125" style="40" customWidth="1"/>
    <col min="5" max="6" width="5.42578125" style="40" customWidth="1"/>
    <col min="7" max="7" width="4.5703125" style="40" customWidth="1"/>
    <col min="8" max="8" width="13.85546875" style="40" customWidth="1"/>
    <col min="9" max="9" width="11.5703125" style="40"/>
    <col min="10" max="10" width="17" style="40" customWidth="1"/>
    <col min="11" max="16384" width="11.5703125" style="40"/>
  </cols>
  <sheetData>
    <row r="1" spans="1:15" s="30" customFormat="1" ht="15.75" x14ac:dyDescent="0.25">
      <c r="A1" s="29"/>
      <c r="J1" s="31"/>
    </row>
    <row r="2" spans="1:15" s="30" customFormat="1" ht="15.75" x14ac:dyDescent="0.25">
      <c r="A2" s="29" t="s">
        <v>55</v>
      </c>
      <c r="J2" s="29"/>
    </row>
    <row r="3" spans="1:15" s="30" customFormat="1" ht="12" customHeight="1" x14ac:dyDescent="0.25">
      <c r="B3" s="32"/>
      <c r="H3" s="29"/>
      <c r="J3" s="29"/>
    </row>
    <row r="4" spans="1:15" s="30" customFormat="1" ht="12" customHeight="1" x14ac:dyDescent="0.25">
      <c r="A4" s="33" t="s">
        <v>56</v>
      </c>
      <c r="B4" s="34"/>
      <c r="H4" s="29"/>
      <c r="J4" s="29"/>
    </row>
    <row r="5" spans="1:15" ht="15" customHeight="1" x14ac:dyDescent="0.2">
      <c r="A5" s="35"/>
      <c r="B5" s="35" t="s">
        <v>57</v>
      </c>
      <c r="C5" s="36"/>
      <c r="D5" s="37" t="s">
        <v>58</v>
      </c>
      <c r="E5" s="38"/>
      <c r="F5" s="38"/>
      <c r="G5" s="39"/>
    </row>
    <row r="6" spans="1:15" ht="15.75" customHeight="1" x14ac:dyDescent="0.2">
      <c r="A6" s="35"/>
      <c r="B6" s="34" t="s">
        <v>59</v>
      </c>
      <c r="C6" s="36"/>
      <c r="D6" s="203" t="s">
        <v>60</v>
      </c>
      <c r="E6" s="203"/>
      <c r="F6" s="203"/>
      <c r="G6" s="203"/>
      <c r="H6" s="203"/>
      <c r="I6" s="203"/>
      <c r="J6" s="203"/>
    </row>
    <row r="7" spans="1:15" ht="15.75" customHeight="1" x14ac:dyDescent="0.2">
      <c r="A7" s="35"/>
      <c r="B7" s="34" t="s">
        <v>61</v>
      </c>
      <c r="C7" s="36"/>
      <c r="D7" s="173"/>
      <c r="E7" s="38"/>
      <c r="F7" s="38"/>
      <c r="G7" s="38"/>
      <c r="H7" s="38"/>
      <c r="I7" s="38"/>
      <c r="J7" s="38"/>
    </row>
    <row r="8" spans="1:15" x14ac:dyDescent="0.2">
      <c r="A8" s="35"/>
      <c r="B8" s="41" t="s">
        <v>62</v>
      </c>
      <c r="C8" s="41"/>
      <c r="D8" s="34"/>
      <c r="E8" s="34"/>
      <c r="F8" s="34"/>
      <c r="G8" s="34"/>
    </row>
    <row r="9" spans="1:15" x14ac:dyDescent="0.2">
      <c r="A9" s="35"/>
      <c r="B9" s="41"/>
      <c r="C9" s="41"/>
      <c r="D9" s="34"/>
      <c r="E9" s="34"/>
      <c r="F9" s="34"/>
      <c r="G9" s="34"/>
    </row>
    <row r="10" spans="1:15" x14ac:dyDescent="0.2">
      <c r="A10" s="42" t="s">
        <v>63</v>
      </c>
      <c r="C10" s="41"/>
      <c r="D10" s="34"/>
      <c r="E10" s="34"/>
      <c r="F10" s="34"/>
      <c r="G10" s="41"/>
      <c r="K10" s="36"/>
    </row>
    <row r="11" spans="1:15" ht="12.75" customHeight="1" x14ac:dyDescent="0.2">
      <c r="A11" s="204"/>
      <c r="B11" s="205"/>
      <c r="C11" s="205"/>
      <c r="D11" s="205"/>
      <c r="E11" s="205"/>
      <c r="F11" s="205"/>
      <c r="G11" s="205"/>
      <c r="H11" s="205"/>
      <c r="I11" s="206"/>
      <c r="J11" s="43"/>
      <c r="K11" s="36"/>
      <c r="O11" s="38"/>
    </row>
    <row r="12" spans="1:15" x14ac:dyDescent="0.2">
      <c r="A12" s="207"/>
      <c r="B12" s="208"/>
      <c r="C12" s="208"/>
      <c r="D12" s="208"/>
      <c r="E12" s="208"/>
      <c r="F12" s="208"/>
      <c r="G12" s="208"/>
      <c r="H12" s="208"/>
      <c r="I12" s="209"/>
      <c r="J12" s="36"/>
      <c r="K12" s="36"/>
    </row>
    <row r="13" spans="1:15" x14ac:dyDescent="0.2">
      <c r="A13" s="210"/>
      <c r="B13" s="211"/>
      <c r="C13" s="211"/>
      <c r="D13" s="211"/>
      <c r="E13" s="211"/>
      <c r="F13" s="211"/>
      <c r="G13" s="211"/>
      <c r="H13" s="211"/>
      <c r="I13" s="212"/>
      <c r="J13" s="36"/>
      <c r="K13" s="36"/>
    </row>
    <row r="14" spans="1:15" ht="23.25" customHeight="1" x14ac:dyDescent="0.2">
      <c r="A14" s="44" t="s">
        <v>64</v>
      </c>
      <c r="B14" s="41"/>
      <c r="C14" s="41"/>
      <c r="D14" s="41"/>
      <c r="E14" s="41"/>
      <c r="F14" s="41"/>
      <c r="G14" s="41"/>
      <c r="H14" s="36"/>
      <c r="I14" s="36"/>
      <c r="J14" s="36"/>
      <c r="K14" s="36"/>
    </row>
    <row r="15" spans="1:15" x14ac:dyDescent="0.2">
      <c r="A15" s="45" t="s">
        <v>65</v>
      </c>
      <c r="B15" s="36"/>
      <c r="C15" s="36"/>
      <c r="D15" s="36"/>
      <c r="E15" s="36"/>
      <c r="F15" s="36"/>
      <c r="G15" s="36"/>
      <c r="H15" s="36"/>
      <c r="I15" s="36"/>
      <c r="K15" s="36"/>
    </row>
    <row r="16" spans="1:15" ht="13.5" customHeight="1" x14ac:dyDescent="0.2">
      <c r="A16" s="213"/>
      <c r="B16" s="205"/>
      <c r="C16" s="205"/>
      <c r="D16" s="205"/>
      <c r="E16" s="205"/>
      <c r="F16" s="205"/>
      <c r="G16" s="205"/>
      <c r="H16" s="205"/>
      <c r="I16" s="206"/>
      <c r="J16" s="36"/>
      <c r="K16" s="36"/>
    </row>
    <row r="17" spans="1:11" x14ac:dyDescent="0.2">
      <c r="A17" s="207"/>
      <c r="B17" s="208"/>
      <c r="C17" s="208"/>
      <c r="D17" s="208"/>
      <c r="E17" s="208"/>
      <c r="F17" s="208"/>
      <c r="G17" s="208"/>
      <c r="H17" s="208"/>
      <c r="I17" s="209"/>
      <c r="J17" s="36"/>
      <c r="K17" s="36"/>
    </row>
    <row r="18" spans="1:11" x14ac:dyDescent="0.2">
      <c r="A18" s="210"/>
      <c r="B18" s="211"/>
      <c r="C18" s="211"/>
      <c r="D18" s="211"/>
      <c r="E18" s="211"/>
      <c r="F18" s="211"/>
      <c r="G18" s="211"/>
      <c r="H18" s="211"/>
      <c r="I18" s="212"/>
      <c r="J18" s="36"/>
      <c r="K18" s="36"/>
    </row>
    <row r="19" spans="1:1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1" ht="13.5" thickBot="1" x14ac:dyDescent="0.25">
      <c r="A20" s="46" t="s">
        <v>66</v>
      </c>
    </row>
    <row r="21" spans="1:11" ht="15.75" customHeight="1" x14ac:dyDescent="0.2">
      <c r="A21" s="214" t="s">
        <v>67</v>
      </c>
      <c r="B21" s="215"/>
      <c r="C21" s="215"/>
      <c r="D21" s="215"/>
      <c r="E21" s="215"/>
      <c r="F21" s="215"/>
      <c r="G21" s="216"/>
      <c r="H21" s="47" t="s">
        <v>68</v>
      </c>
      <c r="I21" s="217" t="s">
        <v>69</v>
      </c>
      <c r="J21" s="218"/>
    </row>
    <row r="22" spans="1:11" x14ac:dyDescent="0.2">
      <c r="A22" s="191"/>
      <c r="B22" s="192"/>
      <c r="C22" s="192"/>
      <c r="D22" s="192"/>
      <c r="E22" s="192"/>
      <c r="F22" s="192"/>
      <c r="G22" s="193"/>
      <c r="H22" s="197"/>
      <c r="I22" s="199"/>
      <c r="J22" s="200"/>
    </row>
    <row r="23" spans="1:11" ht="13.5" thickBot="1" x14ac:dyDescent="0.25">
      <c r="A23" s="194"/>
      <c r="B23" s="195"/>
      <c r="C23" s="195"/>
      <c r="D23" s="195"/>
      <c r="E23" s="195"/>
      <c r="F23" s="195"/>
      <c r="G23" s="196"/>
      <c r="H23" s="198"/>
      <c r="I23" s="201"/>
      <c r="J23" s="202"/>
    </row>
    <row r="24" spans="1:11" s="36" customFormat="1" ht="15" customHeight="1" x14ac:dyDescent="0.2"/>
    <row r="25" spans="1:11" x14ac:dyDescent="0.2">
      <c r="K25" s="36"/>
    </row>
    <row r="26" spans="1:11" x14ac:dyDescent="0.2">
      <c r="A26" s="46" t="s">
        <v>70</v>
      </c>
      <c r="D26" s="219"/>
      <c r="E26" s="220"/>
      <c r="F26" s="220"/>
      <c r="G26" s="221"/>
      <c r="H26" s="48"/>
      <c r="K26" s="36"/>
    </row>
    <row r="27" spans="1:11" x14ac:dyDescent="0.2">
      <c r="B27" s="32"/>
      <c r="E27" s="36"/>
      <c r="F27" s="36"/>
      <c r="G27" s="36"/>
      <c r="H27" s="36"/>
      <c r="K27" s="36"/>
    </row>
    <row r="28" spans="1:11" x14ac:dyDescent="0.2">
      <c r="A28" s="222" t="s">
        <v>71</v>
      </c>
      <c r="B28" s="222"/>
      <c r="C28" s="222"/>
      <c r="D28" s="222"/>
      <c r="E28" s="222"/>
      <c r="F28" s="222"/>
      <c r="G28" s="222"/>
      <c r="H28" s="222"/>
      <c r="I28" s="222"/>
      <c r="J28" s="222"/>
      <c r="K28" s="36"/>
    </row>
    <row r="29" spans="1:11" ht="44.25" customHeight="1" thickBot="1" x14ac:dyDescent="0.25">
      <c r="A29" s="223" t="s">
        <v>72</v>
      </c>
      <c r="B29" s="223"/>
      <c r="C29" s="223"/>
      <c r="D29" s="223"/>
      <c r="E29" s="223"/>
      <c r="F29" s="223"/>
      <c r="G29" s="223"/>
      <c r="H29" s="223"/>
      <c r="I29" s="223"/>
      <c r="J29" s="223"/>
      <c r="K29" s="36"/>
    </row>
    <row r="30" spans="1:11" s="35" customFormat="1" ht="14.25" customHeight="1" x14ac:dyDescent="0.2">
      <c r="A30" s="224" t="s">
        <v>73</v>
      </c>
      <c r="B30" s="226" t="s">
        <v>74</v>
      </c>
      <c r="C30" s="227"/>
      <c r="D30" s="227"/>
      <c r="E30" s="227"/>
      <c r="F30" s="227"/>
      <c r="G30" s="227"/>
      <c r="H30" s="228"/>
      <c r="I30" s="226" t="s">
        <v>75</v>
      </c>
      <c r="J30" s="232"/>
    </row>
    <row r="31" spans="1:11" s="35" customFormat="1" ht="25.5" customHeight="1" x14ac:dyDescent="0.2">
      <c r="A31" s="225"/>
      <c r="B31" s="229"/>
      <c r="C31" s="230"/>
      <c r="D31" s="230"/>
      <c r="E31" s="230"/>
      <c r="F31" s="230"/>
      <c r="G31" s="230"/>
      <c r="H31" s="231"/>
      <c r="I31" s="229"/>
      <c r="J31" s="233"/>
    </row>
    <row r="32" spans="1:11" s="50" customFormat="1" ht="25.5" customHeight="1" x14ac:dyDescent="0.2">
      <c r="A32" s="49"/>
      <c r="B32" s="234"/>
      <c r="C32" s="234"/>
      <c r="D32" s="234"/>
      <c r="E32" s="234"/>
      <c r="F32" s="234"/>
      <c r="G32" s="234"/>
      <c r="H32" s="234"/>
      <c r="I32" s="235"/>
      <c r="J32" s="236"/>
    </row>
    <row r="33" spans="1:10" s="50" customFormat="1" ht="38.25" customHeight="1" x14ac:dyDescent="0.2">
      <c r="A33" s="49"/>
      <c r="B33" s="234"/>
      <c r="C33" s="234"/>
      <c r="D33" s="234"/>
      <c r="E33" s="234"/>
      <c r="F33" s="234"/>
      <c r="G33" s="234"/>
      <c r="H33" s="234"/>
      <c r="I33" s="235"/>
      <c r="J33" s="236"/>
    </row>
    <row r="34" spans="1:10" s="50" customFormat="1" ht="15.95" customHeight="1" x14ac:dyDescent="0.2">
      <c r="A34" s="51"/>
      <c r="B34" s="237"/>
      <c r="C34" s="237"/>
      <c r="D34" s="237"/>
      <c r="E34" s="237"/>
      <c r="F34" s="237"/>
      <c r="G34" s="237"/>
      <c r="H34" s="237"/>
      <c r="I34" s="235"/>
      <c r="J34" s="236"/>
    </row>
    <row r="35" spans="1:10" s="50" customFormat="1" x14ac:dyDescent="0.2">
      <c r="A35" s="51"/>
      <c r="B35" s="238"/>
      <c r="C35" s="238"/>
      <c r="D35" s="238"/>
      <c r="E35" s="238"/>
      <c r="F35" s="238"/>
      <c r="G35" s="238"/>
      <c r="H35" s="238"/>
      <c r="I35" s="235"/>
      <c r="J35" s="236"/>
    </row>
    <row r="36" spans="1:10" s="50" customFormat="1" x14ac:dyDescent="0.2">
      <c r="A36" s="51"/>
      <c r="B36" s="238"/>
      <c r="C36" s="238"/>
      <c r="D36" s="238"/>
      <c r="E36" s="238"/>
      <c r="F36" s="238"/>
      <c r="G36" s="238"/>
      <c r="H36" s="238"/>
      <c r="I36" s="235"/>
      <c r="J36" s="236"/>
    </row>
    <row r="37" spans="1:10" s="50" customFormat="1" ht="38.25" customHeight="1" x14ac:dyDescent="0.2">
      <c r="A37" s="49"/>
      <c r="B37" s="238"/>
      <c r="C37" s="238"/>
      <c r="D37" s="238"/>
      <c r="E37" s="238"/>
      <c r="F37" s="238"/>
      <c r="G37" s="238"/>
      <c r="H37" s="238"/>
      <c r="I37" s="235"/>
      <c r="J37" s="236"/>
    </row>
    <row r="38" spans="1:10" s="50" customFormat="1" ht="38.25" customHeight="1" x14ac:dyDescent="0.2">
      <c r="A38" s="49"/>
      <c r="B38" s="245"/>
      <c r="C38" s="245"/>
      <c r="D38" s="245"/>
      <c r="E38" s="245"/>
      <c r="F38" s="245"/>
      <c r="G38" s="245"/>
      <c r="H38" s="245"/>
      <c r="I38" s="235"/>
      <c r="J38" s="236"/>
    </row>
    <row r="39" spans="1:10" s="50" customFormat="1" ht="25.5" customHeight="1" x14ac:dyDescent="0.2">
      <c r="A39" s="49"/>
      <c r="B39" s="238"/>
      <c r="C39" s="238"/>
      <c r="D39" s="238"/>
      <c r="E39" s="238"/>
      <c r="F39" s="238"/>
      <c r="G39" s="238"/>
      <c r="H39" s="238"/>
      <c r="I39" s="235"/>
      <c r="J39" s="236"/>
    </row>
    <row r="40" spans="1:10" x14ac:dyDescent="0.2">
      <c r="I40" s="246"/>
      <c r="J40" s="246"/>
    </row>
    <row r="41" spans="1:10" x14ac:dyDescent="0.2">
      <c r="A41" s="46" t="s">
        <v>76</v>
      </c>
    </row>
    <row r="42" spans="1:10" x14ac:dyDescent="0.2">
      <c r="A42" s="247"/>
      <c r="B42" s="248"/>
      <c r="C42" s="248"/>
      <c r="D42" s="248"/>
      <c r="E42" s="248"/>
      <c r="F42" s="248"/>
      <c r="G42" s="248"/>
      <c r="H42" s="248"/>
      <c r="I42" s="248"/>
      <c r="J42" s="249"/>
    </row>
    <row r="43" spans="1:10" x14ac:dyDescent="0.2">
      <c r="A43" s="250"/>
      <c r="B43" s="251"/>
      <c r="C43" s="251"/>
      <c r="D43" s="251"/>
      <c r="E43" s="251"/>
      <c r="F43" s="251"/>
      <c r="G43" s="251"/>
      <c r="H43" s="251"/>
      <c r="I43" s="251"/>
      <c r="J43" s="252"/>
    </row>
    <row r="44" spans="1:10" ht="41.25" customHeight="1" x14ac:dyDescent="0.2">
      <c r="A44" s="250"/>
      <c r="B44" s="251"/>
      <c r="C44" s="251"/>
      <c r="D44" s="251"/>
      <c r="E44" s="251"/>
      <c r="F44" s="251"/>
      <c r="G44" s="251"/>
      <c r="H44" s="251"/>
      <c r="I44" s="251"/>
      <c r="J44" s="252"/>
    </row>
    <row r="45" spans="1:10" ht="218.25" customHeight="1" x14ac:dyDescent="0.2">
      <c r="A45" s="253"/>
      <c r="B45" s="254"/>
      <c r="C45" s="254"/>
      <c r="D45" s="254"/>
      <c r="E45" s="254"/>
      <c r="F45" s="254"/>
      <c r="G45" s="254"/>
      <c r="H45" s="254"/>
      <c r="I45" s="254"/>
      <c r="J45" s="255"/>
    </row>
    <row r="47" spans="1:10" x14ac:dyDescent="0.2">
      <c r="A47" s="46" t="s">
        <v>77</v>
      </c>
    </row>
    <row r="48" spans="1:10" x14ac:dyDescent="0.2">
      <c r="A48" s="243"/>
      <c r="B48" s="243"/>
      <c r="C48" s="243"/>
      <c r="D48" s="243"/>
      <c r="E48" s="243"/>
      <c r="F48" s="243"/>
      <c r="G48" s="243"/>
      <c r="H48" s="243"/>
      <c r="I48" s="243"/>
      <c r="J48" s="243"/>
    </row>
    <row r="49" spans="1:10" ht="12.75" customHeight="1" x14ac:dyDescent="0.2">
      <c r="A49" s="243"/>
      <c r="B49" s="243"/>
      <c r="C49" s="243"/>
      <c r="D49" s="243"/>
      <c r="E49" s="243"/>
      <c r="F49" s="243"/>
      <c r="G49" s="243"/>
      <c r="H49" s="243"/>
      <c r="I49" s="243"/>
      <c r="J49" s="243"/>
    </row>
    <row r="50" spans="1:10" x14ac:dyDescent="0.2">
      <c r="A50" s="243"/>
      <c r="B50" s="243"/>
      <c r="C50" s="243"/>
      <c r="D50" s="243"/>
      <c r="E50" s="243"/>
      <c r="F50" s="243"/>
      <c r="G50" s="243"/>
      <c r="H50" s="243"/>
      <c r="I50" s="243"/>
      <c r="J50" s="243"/>
    </row>
    <row r="51" spans="1:10" x14ac:dyDescent="0.2">
      <c r="A51" s="243"/>
      <c r="B51" s="243"/>
      <c r="C51" s="243"/>
      <c r="D51" s="243"/>
      <c r="E51" s="243"/>
      <c r="F51" s="243"/>
      <c r="G51" s="243"/>
      <c r="H51" s="243"/>
      <c r="I51" s="243"/>
      <c r="J51" s="243"/>
    </row>
    <row r="52" spans="1:10" ht="167.25" customHeight="1" x14ac:dyDescent="0.2">
      <c r="A52" s="244"/>
      <c r="B52" s="244"/>
      <c r="C52" s="244"/>
      <c r="D52" s="244"/>
      <c r="E52" s="244"/>
      <c r="F52" s="244"/>
      <c r="G52" s="244"/>
      <c r="H52" s="244"/>
      <c r="I52" s="244"/>
      <c r="J52" s="244"/>
    </row>
    <row r="54" spans="1:10" x14ac:dyDescent="0.2">
      <c r="A54" s="46" t="s">
        <v>78</v>
      </c>
    </row>
    <row r="55" spans="1:10" x14ac:dyDescent="0.2">
      <c r="A55" s="239"/>
      <c r="B55" s="240"/>
      <c r="C55" s="240"/>
      <c r="D55" s="240"/>
      <c r="E55" s="240"/>
      <c r="F55" s="240"/>
      <c r="G55" s="240"/>
      <c r="H55" s="240"/>
      <c r="I55" s="240"/>
      <c r="J55" s="240"/>
    </row>
    <row r="56" spans="1:10" x14ac:dyDescent="0.2">
      <c r="A56" s="240"/>
      <c r="B56" s="240"/>
      <c r="C56" s="240"/>
      <c r="D56" s="240"/>
      <c r="E56" s="240"/>
      <c r="F56" s="240"/>
      <c r="G56" s="240"/>
      <c r="H56" s="240"/>
      <c r="I56" s="240"/>
      <c r="J56" s="240"/>
    </row>
    <row r="62" spans="1:10" x14ac:dyDescent="0.2">
      <c r="A62" s="241" t="s">
        <v>79</v>
      </c>
      <c r="B62" s="241"/>
      <c r="C62" s="37"/>
      <c r="D62" s="37"/>
      <c r="E62" s="242"/>
      <c r="F62" s="242"/>
      <c r="G62" s="242"/>
      <c r="H62" s="242"/>
      <c r="I62" s="242"/>
      <c r="J62" s="242"/>
    </row>
    <row r="63" spans="1:10" x14ac:dyDescent="0.2">
      <c r="A63" s="40" t="s">
        <v>80</v>
      </c>
      <c r="E63" s="52" t="s">
        <v>81</v>
      </c>
      <c r="G63" s="32"/>
    </row>
    <row r="64" spans="1:10" x14ac:dyDescent="0.2">
      <c r="E64" s="32" t="s">
        <v>82</v>
      </c>
    </row>
    <row r="69" spans="11:14" x14ac:dyDescent="0.2">
      <c r="K69" s="37"/>
      <c r="L69" s="37"/>
      <c r="M69" s="37"/>
      <c r="N69" s="37"/>
    </row>
  </sheetData>
  <sheetProtection formatCells="0" formatColumns="0" formatRows="0" insertRows="0" selectLockedCells="1"/>
  <mergeCells count="36">
    <mergeCell ref="A55:J56"/>
    <mergeCell ref="A62:B62"/>
    <mergeCell ref="E62:J62"/>
    <mergeCell ref="A48:J52"/>
    <mergeCell ref="B38:H38"/>
    <mergeCell ref="I38:J38"/>
    <mergeCell ref="B39:H39"/>
    <mergeCell ref="I39:J39"/>
    <mergeCell ref="I40:J40"/>
    <mergeCell ref="A42:J45"/>
    <mergeCell ref="B35:H35"/>
    <mergeCell ref="I35:J35"/>
    <mergeCell ref="B36:H36"/>
    <mergeCell ref="I36:J36"/>
    <mergeCell ref="B37:H37"/>
    <mergeCell ref="I37:J37"/>
    <mergeCell ref="B32:H32"/>
    <mergeCell ref="I32:J32"/>
    <mergeCell ref="B33:H33"/>
    <mergeCell ref="I33:J33"/>
    <mergeCell ref="B34:H34"/>
    <mergeCell ref="I34:J34"/>
    <mergeCell ref="D26:G26"/>
    <mergeCell ref="A28:J28"/>
    <mergeCell ref="A29:J29"/>
    <mergeCell ref="A30:A31"/>
    <mergeCell ref="B30:H31"/>
    <mergeCell ref="I30:J31"/>
    <mergeCell ref="A22:G23"/>
    <mergeCell ref="H22:H23"/>
    <mergeCell ref="I22:J23"/>
    <mergeCell ref="D6:J6"/>
    <mergeCell ref="A11:I13"/>
    <mergeCell ref="A16:I18"/>
    <mergeCell ref="A21:G21"/>
    <mergeCell ref="I21:J21"/>
  </mergeCells>
  <pageMargins left="0.70866141732283472" right="0.70866141732283472" top="0.78740157480314965" bottom="0.59055118110236227" header="0.31496062992125984" footer="0.31496062992125984"/>
  <pageSetup paperSize="9" scale="78" orientation="portrait" r:id="rId1"/>
  <rowBreaks count="1" manualBreakCount="1">
    <brk id="40" max="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104775</xdr:colOff>
                    <xdr:row>4</xdr:row>
                    <xdr:rowOff>0</xdr:rowOff>
                  </from>
                  <to>
                    <xdr:col>3</xdr:col>
                    <xdr:colOff>9525</xdr:colOff>
                    <xdr:row>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</xdr:col>
                    <xdr:colOff>104775</xdr:colOff>
                    <xdr:row>4</xdr:row>
                    <xdr:rowOff>152400</xdr:rowOff>
                  </from>
                  <to>
                    <xdr:col>3</xdr:col>
                    <xdr:colOff>9525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0</xdr:col>
                    <xdr:colOff>47625</xdr:colOff>
                    <xdr:row>3</xdr:row>
                    <xdr:rowOff>142875</xdr:rowOff>
                  </from>
                  <to>
                    <xdr:col>1</xdr:col>
                    <xdr:colOff>66675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0</xdr:col>
                    <xdr:colOff>47625</xdr:colOff>
                    <xdr:row>5</xdr:row>
                    <xdr:rowOff>0</xdr:rowOff>
                  </from>
                  <to>
                    <xdr:col>1</xdr:col>
                    <xdr:colOff>66675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0</xdr:col>
                    <xdr:colOff>47625</xdr:colOff>
                    <xdr:row>6</xdr:row>
                    <xdr:rowOff>28575</xdr:rowOff>
                  </from>
                  <to>
                    <xdr:col>1</xdr:col>
                    <xdr:colOff>66675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0</xdr:col>
                    <xdr:colOff>47625</xdr:colOff>
                    <xdr:row>7</xdr:row>
                    <xdr:rowOff>0</xdr:rowOff>
                  </from>
                  <to>
                    <xdr:col>1</xdr:col>
                    <xdr:colOff>66675</xdr:colOff>
                    <xdr:row>8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G80"/>
  <sheetViews>
    <sheetView showGridLines="0" view="pageLayout" zoomScaleNormal="100" workbookViewId="0">
      <selection activeCell="G3" sqref="G3"/>
    </sheetView>
  </sheetViews>
  <sheetFormatPr baseColWidth="10" defaultColWidth="11.42578125" defaultRowHeight="15" x14ac:dyDescent="0.25"/>
  <cols>
    <col min="1" max="1" width="5" style="139" customWidth="1"/>
    <col min="2" max="2" width="52.28515625" style="139" customWidth="1"/>
    <col min="3" max="6" width="15.7109375" style="139" customWidth="1"/>
    <col min="7" max="7" width="49.7109375" style="139" customWidth="1"/>
    <col min="8" max="16384" width="11.42578125" style="139"/>
  </cols>
  <sheetData>
    <row r="1" spans="2:7" ht="28.5" x14ac:dyDescent="0.25">
      <c r="B1" s="272" t="s">
        <v>83</v>
      </c>
      <c r="C1" s="186"/>
      <c r="D1" s="186"/>
      <c r="E1" s="186"/>
      <c r="F1" s="186"/>
      <c r="G1" s="186"/>
    </row>
    <row r="2" spans="2:7" x14ac:dyDescent="0.25">
      <c r="B2" s="140" t="s">
        <v>1</v>
      </c>
    </row>
    <row r="3" spans="2:7" ht="39.950000000000003" customHeight="1" x14ac:dyDescent="0.25">
      <c r="B3" s="141" t="s">
        <v>84</v>
      </c>
    </row>
    <row r="4" spans="2:7" s="142" customFormat="1" ht="16.5" customHeight="1" x14ac:dyDescent="0.25">
      <c r="B4" s="260" t="s">
        <v>85</v>
      </c>
      <c r="C4" s="256" t="s">
        <v>86</v>
      </c>
      <c r="D4" s="258" t="s">
        <v>87</v>
      </c>
      <c r="E4" s="259"/>
      <c r="F4" s="259"/>
      <c r="G4" s="259"/>
    </row>
    <row r="5" spans="2:7" s="142" customFormat="1" ht="24" x14ac:dyDescent="0.25">
      <c r="B5" s="261"/>
      <c r="C5" s="257"/>
      <c r="D5" s="184" t="s">
        <v>88</v>
      </c>
      <c r="E5" s="184" t="s">
        <v>89</v>
      </c>
      <c r="F5" s="185"/>
      <c r="G5" s="263" t="s">
        <v>90</v>
      </c>
    </row>
    <row r="6" spans="2:7" s="142" customFormat="1" ht="16.5" customHeight="1" x14ac:dyDescent="0.25">
      <c r="B6" s="262"/>
      <c r="C6" s="184" t="s">
        <v>91</v>
      </c>
      <c r="D6" s="170">
        <v>1260</v>
      </c>
      <c r="E6" s="169">
        <v>665</v>
      </c>
      <c r="F6" s="169" t="s">
        <v>92</v>
      </c>
      <c r="G6" s="257"/>
    </row>
    <row r="7" spans="2:7" x14ac:dyDescent="0.25">
      <c r="B7" s="134" t="s">
        <v>93</v>
      </c>
      <c r="C7" s="135"/>
      <c r="D7" s="144">
        <v>100</v>
      </c>
      <c r="E7" s="144">
        <v>120</v>
      </c>
      <c r="F7" s="144"/>
      <c r="G7" s="144" t="s">
        <v>94</v>
      </c>
    </row>
    <row r="8" spans="2:7" x14ac:dyDescent="0.25">
      <c r="B8" s="134" t="s">
        <v>95</v>
      </c>
      <c r="C8" s="135"/>
      <c r="D8" s="144">
        <v>300</v>
      </c>
      <c r="E8" s="144">
        <v>200</v>
      </c>
      <c r="F8" s="144"/>
      <c r="G8" s="144" t="s">
        <v>64</v>
      </c>
    </row>
    <row r="9" spans="2:7" x14ac:dyDescent="0.25">
      <c r="B9" s="134" t="s">
        <v>96</v>
      </c>
      <c r="C9" s="135"/>
      <c r="D9" s="144">
        <v>160</v>
      </c>
      <c r="E9" s="144">
        <v>145</v>
      </c>
      <c r="F9" s="144"/>
      <c r="G9" s="144" t="s">
        <v>97</v>
      </c>
    </row>
    <row r="10" spans="2:7" x14ac:dyDescent="0.25">
      <c r="B10" s="134" t="s">
        <v>98</v>
      </c>
      <c r="C10" s="135"/>
      <c r="D10" s="144">
        <v>500</v>
      </c>
      <c r="E10" s="144"/>
      <c r="F10" s="144"/>
      <c r="G10" s="139" t="s">
        <v>99</v>
      </c>
    </row>
    <row r="11" spans="2:7" x14ac:dyDescent="0.25">
      <c r="B11" s="134" t="s">
        <v>100</v>
      </c>
      <c r="C11" s="135"/>
      <c r="D11" s="144">
        <v>50</v>
      </c>
      <c r="E11" s="144"/>
      <c r="F11" s="144"/>
      <c r="G11" s="144"/>
    </row>
    <row r="12" spans="2:7" x14ac:dyDescent="0.25">
      <c r="B12" s="134"/>
      <c r="C12" s="135"/>
      <c r="D12" s="144"/>
      <c r="E12" s="144"/>
      <c r="F12" s="144"/>
      <c r="G12" s="144"/>
    </row>
    <row r="13" spans="2:7" x14ac:dyDescent="0.25">
      <c r="B13" s="134"/>
      <c r="C13" s="135"/>
      <c r="D13" s="144"/>
      <c r="E13" s="181"/>
      <c r="F13" s="144"/>
      <c r="G13" s="144"/>
    </row>
    <row r="14" spans="2:7" s="180" customFormat="1" x14ac:dyDescent="0.25">
      <c r="B14" s="177" t="s">
        <v>290</v>
      </c>
      <c r="C14" s="178"/>
      <c r="D14" s="144">
        <f>SUM(D6:D13)</f>
        <v>2370</v>
      </c>
      <c r="E14" s="183">
        <f>SUM(E6:E13)</f>
        <v>1130</v>
      </c>
      <c r="F14" s="179"/>
      <c r="G14" s="179"/>
    </row>
    <row r="15" spans="2:7" x14ac:dyDescent="0.25">
      <c r="B15" s="134"/>
      <c r="C15" s="135"/>
      <c r="D15" s="144"/>
      <c r="E15" s="182"/>
      <c r="F15" s="144"/>
      <c r="G15" s="144"/>
    </row>
    <row r="16" spans="2:7" x14ac:dyDescent="0.25">
      <c r="B16" s="134"/>
      <c r="C16" s="135"/>
      <c r="D16" s="144"/>
      <c r="E16" s="144"/>
      <c r="F16" s="144"/>
      <c r="G16" s="144"/>
    </row>
    <row r="17" spans="2:7" x14ac:dyDescent="0.25">
      <c r="B17" s="134"/>
      <c r="C17" s="135"/>
      <c r="D17" s="144"/>
      <c r="E17" s="144"/>
      <c r="F17" s="144"/>
      <c r="G17" s="144"/>
    </row>
    <row r="18" spans="2:7" x14ac:dyDescent="0.25">
      <c r="B18" s="134"/>
      <c r="C18" s="135"/>
      <c r="D18" s="144"/>
      <c r="E18" s="144"/>
      <c r="F18" s="144"/>
      <c r="G18" s="144"/>
    </row>
    <row r="19" spans="2:7" x14ac:dyDescent="0.25">
      <c r="B19" s="134"/>
      <c r="C19" s="135"/>
      <c r="D19" s="144"/>
      <c r="E19" s="144"/>
      <c r="F19" s="144"/>
      <c r="G19" s="144"/>
    </row>
    <row r="20" spans="2:7" x14ac:dyDescent="0.25">
      <c r="B20" s="134"/>
      <c r="C20" s="135"/>
      <c r="D20" s="144"/>
      <c r="E20" s="144"/>
      <c r="F20" s="144"/>
      <c r="G20" s="144"/>
    </row>
    <row r="21" spans="2:7" x14ac:dyDescent="0.25">
      <c r="B21" s="134"/>
      <c r="C21" s="135"/>
      <c r="D21" s="144"/>
      <c r="E21" s="144"/>
      <c r="F21" s="144"/>
      <c r="G21" s="144"/>
    </row>
    <row r="22" spans="2:7" x14ac:dyDescent="0.25">
      <c r="B22" s="134"/>
      <c r="C22" s="135"/>
      <c r="D22" s="144"/>
      <c r="E22" s="144"/>
      <c r="F22" s="144"/>
      <c r="G22" s="144"/>
    </row>
    <row r="23" spans="2:7" x14ac:dyDescent="0.25">
      <c r="B23" s="134"/>
      <c r="C23" s="135"/>
      <c r="D23" s="144"/>
      <c r="E23" s="144"/>
      <c r="F23" s="144"/>
      <c r="G23" s="144"/>
    </row>
    <row r="24" spans="2:7" x14ac:dyDescent="0.25">
      <c r="B24" s="134"/>
      <c r="C24" s="135"/>
      <c r="D24" s="144"/>
      <c r="E24" s="144"/>
      <c r="F24" s="144"/>
      <c r="G24" s="144"/>
    </row>
    <row r="25" spans="2:7" x14ac:dyDescent="0.25">
      <c r="B25" s="134"/>
      <c r="C25" s="135"/>
      <c r="D25" s="144"/>
      <c r="E25" s="144"/>
      <c r="F25" s="144"/>
      <c r="G25" s="144"/>
    </row>
    <row r="26" spans="2:7" x14ac:dyDescent="0.25">
      <c r="B26" s="134"/>
      <c r="C26" s="135"/>
      <c r="D26" s="144"/>
      <c r="E26" s="144"/>
      <c r="F26" s="144"/>
      <c r="G26" s="144"/>
    </row>
    <row r="27" spans="2:7" x14ac:dyDescent="0.25">
      <c r="B27" s="134"/>
      <c r="C27" s="135"/>
      <c r="D27" s="144"/>
      <c r="E27" s="144"/>
      <c r="F27" s="144"/>
      <c r="G27" s="144"/>
    </row>
    <row r="28" spans="2:7" x14ac:dyDescent="0.25">
      <c r="B28" s="134"/>
      <c r="C28" s="135"/>
      <c r="D28" s="144"/>
      <c r="E28" s="144"/>
      <c r="F28" s="144"/>
      <c r="G28" s="144"/>
    </row>
    <row r="29" spans="2:7" x14ac:dyDescent="0.25">
      <c r="B29" s="134"/>
      <c r="C29" s="135"/>
      <c r="D29" s="144"/>
      <c r="E29" s="144"/>
      <c r="F29" s="144"/>
      <c r="G29" s="144"/>
    </row>
    <row r="30" spans="2:7" x14ac:dyDescent="0.25">
      <c r="B30" s="134"/>
      <c r="C30" s="135"/>
      <c r="D30" s="144"/>
      <c r="E30" s="144"/>
      <c r="F30" s="144"/>
      <c r="G30" s="144"/>
    </row>
    <row r="31" spans="2:7" x14ac:dyDescent="0.25">
      <c r="B31" s="134"/>
      <c r="C31" s="135"/>
      <c r="D31" s="144"/>
      <c r="E31" s="144"/>
      <c r="F31" s="144"/>
      <c r="G31" s="144"/>
    </row>
    <row r="32" spans="2:7" x14ac:dyDescent="0.25">
      <c r="B32" s="134"/>
      <c r="C32" s="135"/>
      <c r="D32" s="144"/>
      <c r="E32" s="144"/>
      <c r="F32" s="144"/>
      <c r="G32" s="144"/>
    </row>
    <row r="33" spans="2:7" x14ac:dyDescent="0.25">
      <c r="B33" s="134"/>
      <c r="C33" s="135"/>
      <c r="D33" s="144"/>
      <c r="E33" s="144"/>
      <c r="F33" s="144"/>
      <c r="G33" s="144"/>
    </row>
    <row r="34" spans="2:7" x14ac:dyDescent="0.25">
      <c r="B34" s="134"/>
      <c r="C34" s="135"/>
      <c r="D34" s="144"/>
      <c r="E34" s="144"/>
      <c r="F34" s="144"/>
      <c r="G34" s="144"/>
    </row>
    <row r="35" spans="2:7" x14ac:dyDescent="0.25">
      <c r="B35" s="134"/>
      <c r="C35" s="135"/>
      <c r="D35" s="144"/>
      <c r="E35" s="144"/>
      <c r="F35" s="144"/>
      <c r="G35" s="144"/>
    </row>
    <row r="36" spans="2:7" x14ac:dyDescent="0.25">
      <c r="B36" s="134"/>
      <c r="C36" s="135"/>
      <c r="D36" s="144"/>
      <c r="E36" s="144"/>
      <c r="F36" s="144"/>
      <c r="G36" s="144"/>
    </row>
    <row r="37" spans="2:7" x14ac:dyDescent="0.25">
      <c r="B37" s="134"/>
      <c r="C37" s="135"/>
      <c r="D37" s="144"/>
      <c r="E37" s="144"/>
      <c r="F37" s="144"/>
      <c r="G37" s="144"/>
    </row>
    <row r="38" spans="2:7" x14ac:dyDescent="0.25">
      <c r="B38" s="134"/>
      <c r="C38" s="135"/>
      <c r="D38" s="144"/>
      <c r="E38" s="144"/>
      <c r="F38" s="144"/>
      <c r="G38" s="144"/>
    </row>
    <row r="39" spans="2:7" x14ac:dyDescent="0.25">
      <c r="B39" s="134"/>
      <c r="C39" s="135"/>
      <c r="D39" s="144"/>
      <c r="E39" s="144"/>
      <c r="F39" s="144"/>
      <c r="G39" s="144"/>
    </row>
    <row r="40" spans="2:7" x14ac:dyDescent="0.25">
      <c r="B40" s="134"/>
      <c r="C40" s="135"/>
      <c r="D40" s="144"/>
      <c r="E40" s="144"/>
      <c r="F40" s="144"/>
      <c r="G40" s="144"/>
    </row>
    <row r="41" spans="2:7" x14ac:dyDescent="0.25">
      <c r="B41" s="134"/>
      <c r="C41" s="135"/>
      <c r="D41" s="144"/>
      <c r="E41" s="144"/>
      <c r="F41" s="144"/>
      <c r="G41" s="144"/>
    </row>
    <row r="42" spans="2:7" x14ac:dyDescent="0.25">
      <c r="B42" s="134"/>
      <c r="C42" s="135"/>
      <c r="D42" s="144"/>
      <c r="E42" s="144"/>
      <c r="F42" s="144"/>
      <c r="G42" s="144"/>
    </row>
    <row r="43" spans="2:7" x14ac:dyDescent="0.25">
      <c r="B43" s="134"/>
      <c r="C43" s="135"/>
      <c r="D43" s="144"/>
      <c r="E43" s="144"/>
      <c r="F43" s="144"/>
      <c r="G43" s="144"/>
    </row>
    <row r="44" spans="2:7" x14ac:dyDescent="0.25">
      <c r="B44" s="134"/>
      <c r="C44" s="135"/>
      <c r="D44" s="144"/>
      <c r="E44" s="144"/>
      <c r="F44" s="144"/>
      <c r="G44" s="144"/>
    </row>
    <row r="45" spans="2:7" x14ac:dyDescent="0.25">
      <c r="B45" s="134"/>
      <c r="C45" s="135"/>
      <c r="D45" s="144"/>
      <c r="E45" s="144"/>
      <c r="F45" s="144"/>
      <c r="G45" s="144"/>
    </row>
    <row r="46" spans="2:7" x14ac:dyDescent="0.25">
      <c r="B46" s="134"/>
      <c r="C46" s="135"/>
      <c r="D46" s="144"/>
      <c r="E46" s="144"/>
      <c r="F46" s="144"/>
      <c r="G46" s="144"/>
    </row>
    <row r="47" spans="2:7" x14ac:dyDescent="0.25">
      <c r="B47" s="134"/>
      <c r="C47" s="135"/>
      <c r="D47" s="144"/>
      <c r="E47" s="144"/>
      <c r="F47" s="144"/>
      <c r="G47" s="144"/>
    </row>
    <row r="48" spans="2:7" x14ac:dyDescent="0.25">
      <c r="B48" s="134"/>
      <c r="C48" s="135"/>
      <c r="D48" s="144"/>
      <c r="E48" s="144"/>
      <c r="F48" s="144"/>
      <c r="G48" s="144"/>
    </row>
    <row r="49" spans="2:7" x14ac:dyDescent="0.25">
      <c r="B49" s="134"/>
      <c r="C49" s="135"/>
      <c r="D49" s="144"/>
      <c r="E49" s="144"/>
      <c r="F49" s="144"/>
      <c r="G49" s="144"/>
    </row>
    <row r="50" spans="2:7" x14ac:dyDescent="0.25">
      <c r="B50" s="134"/>
      <c r="C50" s="135"/>
      <c r="D50" s="144"/>
      <c r="E50" s="144"/>
      <c r="F50" s="144"/>
      <c r="G50" s="144"/>
    </row>
    <row r="51" spans="2:7" x14ac:dyDescent="0.25">
      <c r="B51" s="134"/>
      <c r="C51" s="135"/>
      <c r="D51" s="144"/>
      <c r="E51" s="144"/>
      <c r="F51" s="144"/>
      <c r="G51" s="144"/>
    </row>
    <row r="52" spans="2:7" x14ac:dyDescent="0.25">
      <c r="B52" s="134"/>
      <c r="C52" s="135"/>
      <c r="D52" s="144"/>
      <c r="E52" s="144"/>
      <c r="F52" s="144"/>
      <c r="G52" s="144"/>
    </row>
    <row r="53" spans="2:7" x14ac:dyDescent="0.25">
      <c r="B53" s="134"/>
      <c r="C53" s="135"/>
      <c r="D53" s="144"/>
      <c r="E53" s="144"/>
      <c r="F53" s="144"/>
      <c r="G53" s="144"/>
    </row>
    <row r="54" spans="2:7" x14ac:dyDescent="0.25">
      <c r="B54" s="134"/>
      <c r="C54" s="135"/>
      <c r="D54" s="144"/>
      <c r="E54" s="144"/>
      <c r="F54" s="144"/>
      <c r="G54" s="144"/>
    </row>
    <row r="55" spans="2:7" x14ac:dyDescent="0.25">
      <c r="B55" s="134"/>
      <c r="C55" s="135"/>
      <c r="D55" s="144"/>
      <c r="E55" s="144"/>
      <c r="F55" s="144"/>
      <c r="G55" s="144"/>
    </row>
    <row r="56" spans="2:7" x14ac:dyDescent="0.25">
      <c r="B56" s="134"/>
      <c r="C56" s="135"/>
      <c r="D56" s="144"/>
      <c r="E56" s="144"/>
      <c r="F56" s="144"/>
      <c r="G56" s="144"/>
    </row>
    <row r="57" spans="2:7" x14ac:dyDescent="0.25">
      <c r="B57" s="134"/>
      <c r="C57" s="135"/>
      <c r="D57" s="144"/>
      <c r="E57" s="144"/>
      <c r="F57" s="144"/>
      <c r="G57" s="144"/>
    </row>
    <row r="58" spans="2:7" x14ac:dyDescent="0.25">
      <c r="B58" s="134"/>
      <c r="C58" s="135"/>
      <c r="D58" s="144"/>
      <c r="E58" s="144"/>
      <c r="F58" s="144"/>
      <c r="G58" s="144"/>
    </row>
    <row r="59" spans="2:7" x14ac:dyDescent="0.25">
      <c r="B59" s="134"/>
      <c r="C59" s="135"/>
      <c r="D59" s="144"/>
      <c r="E59" s="144"/>
      <c r="F59" s="144"/>
      <c r="G59" s="144"/>
    </row>
    <row r="60" spans="2:7" x14ac:dyDescent="0.25">
      <c r="B60" s="134"/>
      <c r="C60" s="135"/>
      <c r="D60" s="144"/>
      <c r="E60" s="144"/>
      <c r="F60" s="144"/>
      <c r="G60" s="144"/>
    </row>
    <row r="61" spans="2:7" x14ac:dyDescent="0.25">
      <c r="B61" s="134"/>
      <c r="C61" s="135"/>
      <c r="D61" s="144"/>
      <c r="E61" s="144"/>
      <c r="F61" s="144"/>
      <c r="G61" s="144"/>
    </row>
    <row r="62" spans="2:7" x14ac:dyDescent="0.25">
      <c r="B62" s="134"/>
      <c r="C62" s="135"/>
      <c r="D62" s="144"/>
      <c r="E62" s="144"/>
      <c r="F62" s="144"/>
      <c r="G62" s="144"/>
    </row>
    <row r="63" spans="2:7" x14ac:dyDescent="0.25">
      <c r="B63" s="134"/>
      <c r="C63" s="135"/>
      <c r="D63" s="144"/>
      <c r="E63" s="144"/>
      <c r="F63" s="144"/>
      <c r="G63" s="144"/>
    </row>
    <row r="64" spans="2:7" x14ac:dyDescent="0.25">
      <c r="B64" s="134"/>
      <c r="C64" s="135"/>
      <c r="D64" s="144"/>
      <c r="E64" s="144"/>
      <c r="F64" s="144"/>
      <c r="G64" s="144"/>
    </row>
    <row r="65" spans="2:7" x14ac:dyDescent="0.25">
      <c r="B65" s="134"/>
      <c r="C65" s="135"/>
      <c r="D65" s="144"/>
      <c r="E65" s="144"/>
      <c r="F65" s="144"/>
      <c r="G65" s="144"/>
    </row>
    <row r="66" spans="2:7" x14ac:dyDescent="0.25">
      <c r="B66" s="134"/>
      <c r="C66" s="135"/>
      <c r="D66" s="144"/>
      <c r="E66" s="144"/>
      <c r="F66" s="144"/>
      <c r="G66" s="144"/>
    </row>
    <row r="67" spans="2:7" x14ac:dyDescent="0.25">
      <c r="B67" s="134"/>
      <c r="C67" s="135"/>
      <c r="D67" s="144"/>
      <c r="E67" s="144"/>
      <c r="F67" s="144"/>
      <c r="G67" s="144"/>
    </row>
    <row r="68" spans="2:7" x14ac:dyDescent="0.25">
      <c r="B68" s="134"/>
      <c r="C68" s="135"/>
      <c r="D68" s="144"/>
      <c r="E68" s="144"/>
      <c r="F68" s="144"/>
      <c r="G68" s="144"/>
    </row>
    <row r="69" spans="2:7" x14ac:dyDescent="0.25">
      <c r="B69" s="134"/>
      <c r="C69" s="135"/>
      <c r="D69" s="144"/>
      <c r="E69" s="144"/>
      <c r="F69" s="144"/>
      <c r="G69" s="144"/>
    </row>
    <row r="70" spans="2:7" x14ac:dyDescent="0.25">
      <c r="B70" s="134"/>
      <c r="C70" s="135"/>
      <c r="D70" s="144"/>
      <c r="E70" s="144"/>
      <c r="F70" s="144"/>
      <c r="G70" s="144"/>
    </row>
    <row r="71" spans="2:7" x14ac:dyDescent="0.25">
      <c r="G71" s="145"/>
    </row>
    <row r="75" spans="2:7" x14ac:dyDescent="0.25">
      <c r="C75" s="143"/>
    </row>
    <row r="76" spans="2:7" x14ac:dyDescent="0.25">
      <c r="B76" s="143"/>
      <c r="C76" s="143"/>
      <c r="D76" s="143"/>
      <c r="E76" s="143"/>
      <c r="F76" s="143"/>
      <c r="G76" s="143"/>
    </row>
    <row r="77" spans="2:7" x14ac:dyDescent="0.25">
      <c r="B77" s="143"/>
      <c r="C77" s="143"/>
      <c r="D77" s="143"/>
      <c r="E77" s="143"/>
      <c r="F77" s="143"/>
      <c r="G77" s="143"/>
    </row>
    <row r="78" spans="2:7" x14ac:dyDescent="0.25">
      <c r="B78" s="143"/>
      <c r="C78" s="143"/>
      <c r="D78" s="143"/>
      <c r="E78" s="143"/>
      <c r="F78" s="143"/>
      <c r="G78" s="143"/>
    </row>
    <row r="79" spans="2:7" x14ac:dyDescent="0.25">
      <c r="B79" s="143"/>
      <c r="C79" s="143"/>
      <c r="D79" s="143"/>
      <c r="E79" s="143"/>
      <c r="F79" s="143"/>
      <c r="G79" s="143"/>
    </row>
    <row r="80" spans="2:7" x14ac:dyDescent="0.25">
      <c r="B80" s="143"/>
      <c r="D80" s="143"/>
      <c r="E80" s="143"/>
      <c r="F80" s="143"/>
      <c r="G80" s="143"/>
    </row>
  </sheetData>
  <sheetProtection selectLockedCells="1"/>
  <mergeCells count="5">
    <mergeCell ref="B1:G1"/>
    <mergeCell ref="C4:C5"/>
    <mergeCell ref="D4:G4"/>
    <mergeCell ref="B4:B6"/>
    <mergeCell ref="G5:G6"/>
  </mergeCells>
  <pageMargins left="0.39370078740157483" right="0.39370078740157483" top="0.74803149606299213" bottom="0.74803149606299213" header="0.31496062992125984" footer="0.31496062992125984"/>
  <pageSetup paperSize="9" scale="56" orientation="portrait" r:id="rId1"/>
  <headerFooter>
    <oddHeader>&amp;LPlanung Ausgaben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600-000000000000}">
          <x14:formula1>
            <xm:f>Datenblatt!$B$2:$B$6</xm:f>
          </x14:formula1>
          <xm:sqref>C7:C70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7"/>
  <sheetViews>
    <sheetView workbookViewId="0">
      <selection activeCell="H12" sqref="H12"/>
    </sheetView>
  </sheetViews>
  <sheetFormatPr baseColWidth="10" defaultColWidth="9.140625" defaultRowHeight="15" x14ac:dyDescent="0.25"/>
  <cols>
    <col min="1" max="1" width="15.42578125" style="146" bestFit="1" customWidth="1"/>
    <col min="2" max="2" width="24.140625" style="153" bestFit="1" customWidth="1"/>
    <col min="3" max="3" width="12.85546875" style="146" bestFit="1" customWidth="1"/>
    <col min="4" max="4" width="14.85546875" style="153" bestFit="1" customWidth="1"/>
    <col min="5" max="5" width="12.28515625" style="146" bestFit="1" customWidth="1"/>
    <col min="6" max="16384" width="9.140625" style="146"/>
  </cols>
  <sheetData>
    <row r="1" spans="1:5" ht="21" x14ac:dyDescent="0.35">
      <c r="A1" s="152" t="s">
        <v>101</v>
      </c>
    </row>
    <row r="4" spans="1:5" x14ac:dyDescent="0.25">
      <c r="B4" s="153" t="s">
        <v>102</v>
      </c>
      <c r="C4" s="146" t="s">
        <v>103</v>
      </c>
      <c r="D4" s="153" t="s">
        <v>104</v>
      </c>
      <c r="E4" s="154" t="s">
        <v>105</v>
      </c>
    </row>
    <row r="5" spans="1:5" ht="45" x14ac:dyDescent="0.25">
      <c r="E5" s="155" t="s">
        <v>106</v>
      </c>
    </row>
    <row r="6" spans="1:5" x14ac:dyDescent="0.25">
      <c r="A6" s="156" t="s">
        <v>107</v>
      </c>
      <c r="E6" s="154"/>
    </row>
    <row r="7" spans="1:5" x14ac:dyDescent="0.25">
      <c r="A7" s="156" t="s">
        <v>108</v>
      </c>
      <c r="B7" s="153">
        <v>52789.75</v>
      </c>
      <c r="C7" s="146">
        <v>150</v>
      </c>
      <c r="D7" s="153">
        <f t="shared" ref="D7:D10" si="0">B7/C7</f>
        <v>351.93166666666667</v>
      </c>
      <c r="E7" s="154">
        <f t="shared" ref="E7" si="1">ROUNDUP(D7,-2)</f>
        <v>400</v>
      </c>
    </row>
    <row r="8" spans="1:5" x14ac:dyDescent="0.25">
      <c r="A8" s="157" t="s">
        <v>109</v>
      </c>
      <c r="B8" s="153">
        <v>5102.25</v>
      </c>
      <c r="C8" s="146">
        <v>8</v>
      </c>
      <c r="D8" s="153">
        <f t="shared" si="0"/>
        <v>637.78125</v>
      </c>
      <c r="E8" s="154">
        <f>ROUNDUP(D8,-1)</f>
        <v>640</v>
      </c>
    </row>
    <row r="9" spans="1:5" x14ac:dyDescent="0.25">
      <c r="A9" s="157" t="s">
        <v>110</v>
      </c>
      <c r="B9" s="153">
        <v>10657.75</v>
      </c>
      <c r="C9" s="146">
        <v>40</v>
      </c>
      <c r="D9" s="153">
        <f t="shared" si="0"/>
        <v>266.44375000000002</v>
      </c>
      <c r="E9" s="154">
        <f t="shared" ref="E9:E18" si="2">ROUNDUP(D9,-1)</f>
        <v>270</v>
      </c>
    </row>
    <row r="10" spans="1:5" x14ac:dyDescent="0.25">
      <c r="A10" s="157" t="s">
        <v>111</v>
      </c>
      <c r="B10" s="153">
        <v>5977.63</v>
      </c>
      <c r="C10" s="146">
        <v>11</v>
      </c>
      <c r="D10" s="153">
        <f t="shared" si="0"/>
        <v>543.42090909090905</v>
      </c>
      <c r="E10" s="154">
        <f t="shared" si="2"/>
        <v>550</v>
      </c>
    </row>
    <row r="11" spans="1:5" x14ac:dyDescent="0.25">
      <c r="A11" s="157" t="s">
        <v>112</v>
      </c>
      <c r="B11" s="153">
        <v>5616.27</v>
      </c>
      <c r="C11" s="146">
        <v>12</v>
      </c>
      <c r="D11" s="153">
        <f>B11/C11</f>
        <v>468.02250000000004</v>
      </c>
      <c r="E11" s="154">
        <f t="shared" si="2"/>
        <v>470</v>
      </c>
    </row>
    <row r="12" spans="1:5" x14ac:dyDescent="0.25">
      <c r="A12" s="157" t="s">
        <v>113</v>
      </c>
      <c r="B12" s="153">
        <v>2249.92</v>
      </c>
      <c r="C12" s="146">
        <v>7</v>
      </c>
      <c r="D12" s="153">
        <f t="shared" ref="D12:D17" si="3">B12/C12</f>
        <v>321.41714285714289</v>
      </c>
      <c r="E12" s="154">
        <f t="shared" si="2"/>
        <v>330</v>
      </c>
    </row>
    <row r="13" spans="1:5" x14ac:dyDescent="0.25">
      <c r="A13" s="157" t="s">
        <v>114</v>
      </c>
      <c r="B13" s="153">
        <v>7639.21</v>
      </c>
      <c r="C13" s="146">
        <v>15</v>
      </c>
      <c r="D13" s="153">
        <f t="shared" si="3"/>
        <v>509.28066666666666</v>
      </c>
      <c r="E13" s="154">
        <f t="shared" si="2"/>
        <v>510</v>
      </c>
    </row>
    <row r="14" spans="1:5" x14ac:dyDescent="0.25">
      <c r="A14" s="157" t="s">
        <v>115</v>
      </c>
      <c r="B14" s="153">
        <v>8651.7000000000007</v>
      </c>
      <c r="C14" s="146">
        <v>16</v>
      </c>
      <c r="D14" s="153">
        <f t="shared" si="3"/>
        <v>540.73125000000005</v>
      </c>
      <c r="E14" s="154">
        <f t="shared" si="2"/>
        <v>550</v>
      </c>
    </row>
    <row r="15" spans="1:5" x14ac:dyDescent="0.25">
      <c r="A15" s="157" t="s">
        <v>116</v>
      </c>
      <c r="B15" s="153">
        <v>11052.05</v>
      </c>
      <c r="C15" s="146">
        <v>29</v>
      </c>
      <c r="D15" s="153">
        <f t="shared" si="3"/>
        <v>381.10517241379307</v>
      </c>
      <c r="E15" s="154">
        <f t="shared" si="2"/>
        <v>390</v>
      </c>
    </row>
    <row r="16" spans="1:5" x14ac:dyDescent="0.25">
      <c r="A16" s="157" t="s">
        <v>117</v>
      </c>
      <c r="B16" s="153">
        <v>4250.62</v>
      </c>
      <c r="C16" s="146">
        <v>5</v>
      </c>
      <c r="D16" s="153">
        <f t="shared" si="3"/>
        <v>850.12400000000002</v>
      </c>
      <c r="E16" s="154">
        <f t="shared" si="2"/>
        <v>860</v>
      </c>
    </row>
    <row r="17" spans="1:5" x14ac:dyDescent="0.25">
      <c r="A17" s="157" t="s">
        <v>118</v>
      </c>
      <c r="B17" s="153">
        <v>2189.21</v>
      </c>
      <c r="C17" s="146">
        <v>3</v>
      </c>
      <c r="D17" s="153">
        <f t="shared" si="3"/>
        <v>729.73666666666668</v>
      </c>
      <c r="E17" s="154">
        <f t="shared" si="2"/>
        <v>730</v>
      </c>
    </row>
    <row r="18" spans="1:5" x14ac:dyDescent="0.25">
      <c r="A18" s="157" t="s">
        <v>119</v>
      </c>
      <c r="B18" s="153">
        <v>6091.6399999999994</v>
      </c>
      <c r="C18" s="146">
        <v>16</v>
      </c>
      <c r="D18" s="153">
        <f>B18/C18</f>
        <v>380.72749999999996</v>
      </c>
      <c r="E18" s="154">
        <f t="shared" si="2"/>
        <v>390</v>
      </c>
    </row>
    <row r="19" spans="1:5" x14ac:dyDescent="0.25">
      <c r="A19" s="157" t="s">
        <v>120</v>
      </c>
      <c r="E19" s="154"/>
    </row>
    <row r="20" spans="1:5" x14ac:dyDescent="0.25">
      <c r="A20" s="158" t="s">
        <v>121</v>
      </c>
      <c r="C20" s="146">
        <f>SUM(C7:C19)</f>
        <v>312</v>
      </c>
      <c r="E20" s="154"/>
    </row>
    <row r="21" spans="1:5" x14ac:dyDescent="0.25">
      <c r="A21" s="157" t="s">
        <v>122</v>
      </c>
      <c r="E21" s="154">
        <f>ROUND(AVERAGE(E7:E18),-1)</f>
        <v>510</v>
      </c>
    </row>
    <row r="25" spans="1:5" x14ac:dyDescent="0.25">
      <c r="A25" s="146" t="s">
        <v>123</v>
      </c>
      <c r="B25" s="153" t="s">
        <v>124</v>
      </c>
    </row>
    <row r="26" spans="1:5" x14ac:dyDescent="0.25">
      <c r="B26" s="153" t="s">
        <v>125</v>
      </c>
    </row>
    <row r="27" spans="1:5" x14ac:dyDescent="0.25">
      <c r="B27" s="153" t="s">
        <v>126</v>
      </c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L85"/>
  <sheetViews>
    <sheetView workbookViewId="0">
      <pane xSplit="3" ySplit="2" topLeftCell="D3" activePane="bottomRight" state="frozen"/>
      <selection pane="topRight" activeCell="E18" sqref="E18"/>
      <selection pane="bottomLeft" activeCell="E18" sqref="E18"/>
      <selection pane="bottomRight" activeCell="E18" sqref="E18"/>
    </sheetView>
  </sheetViews>
  <sheetFormatPr baseColWidth="10" defaultColWidth="11.42578125" defaultRowHeight="15" x14ac:dyDescent="0.25"/>
  <cols>
    <col min="1" max="1" width="5.7109375" style="1" customWidth="1"/>
    <col min="2" max="2" width="5.7109375" style="1" bestFit="1" customWidth="1"/>
    <col min="3" max="3" width="8.7109375" style="1" customWidth="1"/>
    <col min="4" max="4" width="14.7109375" style="26" customWidth="1"/>
    <col min="5" max="5" width="14.7109375" style="11" customWidth="1"/>
    <col min="6" max="6" width="14.7109375" style="26" customWidth="1"/>
    <col min="7" max="12" width="14.7109375" customWidth="1"/>
  </cols>
  <sheetData>
    <row r="1" spans="1:12" ht="60" customHeight="1" x14ac:dyDescent="0.25">
      <c r="A1" s="267" t="s">
        <v>127</v>
      </c>
      <c r="B1" s="269" t="s">
        <v>128</v>
      </c>
      <c r="C1" s="269" t="s">
        <v>129</v>
      </c>
      <c r="D1" s="264" t="s">
        <v>130</v>
      </c>
      <c r="E1" s="265"/>
      <c r="F1" s="266"/>
      <c r="G1" s="264" t="s">
        <v>131</v>
      </c>
      <c r="H1" s="265"/>
      <c r="I1" s="266"/>
      <c r="J1" s="264" t="s">
        <v>132</v>
      </c>
      <c r="K1" s="265"/>
      <c r="L1" s="266"/>
    </row>
    <row r="2" spans="1:12" s="8" customFormat="1" ht="45" customHeight="1" x14ac:dyDescent="0.25">
      <c r="A2" s="268"/>
      <c r="B2" s="270"/>
      <c r="C2" s="270"/>
      <c r="D2" s="5" t="s">
        <v>133</v>
      </c>
      <c r="E2" s="6" t="s">
        <v>134</v>
      </c>
      <c r="F2" s="7" t="s">
        <v>135</v>
      </c>
      <c r="G2" s="5" t="s">
        <v>133</v>
      </c>
      <c r="H2" s="6" t="s">
        <v>134</v>
      </c>
      <c r="I2" s="7" t="s">
        <v>135</v>
      </c>
      <c r="J2" s="5" t="s">
        <v>133</v>
      </c>
      <c r="K2" s="6" t="s">
        <v>134</v>
      </c>
      <c r="L2" s="7" t="s">
        <v>135</v>
      </c>
    </row>
    <row r="3" spans="1:12" x14ac:dyDescent="0.25">
      <c r="A3" s="9">
        <v>5</v>
      </c>
      <c r="B3" s="4">
        <v>1</v>
      </c>
      <c r="C3" s="4" t="s">
        <v>136</v>
      </c>
      <c r="D3" s="10">
        <v>2347.5500000000002</v>
      </c>
      <c r="E3" s="11">
        <v>2112.8000000000002</v>
      </c>
      <c r="F3" s="12">
        <v>2523.61</v>
      </c>
      <c r="G3" s="13">
        <v>2445.9899999999998</v>
      </c>
      <c r="H3" s="14">
        <v>2201.39</v>
      </c>
      <c r="I3" s="15">
        <v>2629.43</v>
      </c>
      <c r="J3" s="13">
        <v>2480.7399999999998</v>
      </c>
      <c r="K3" s="14">
        <v>2232.67</v>
      </c>
      <c r="L3" s="15">
        <v>2666.79</v>
      </c>
    </row>
    <row r="4" spans="1:12" x14ac:dyDescent="0.25">
      <c r="A4" s="9">
        <v>5</v>
      </c>
      <c r="B4" s="4">
        <v>2</v>
      </c>
      <c r="C4" s="4" t="s">
        <v>137</v>
      </c>
      <c r="D4" s="10">
        <v>2555.4</v>
      </c>
      <c r="E4" s="11">
        <v>2299.86</v>
      </c>
      <c r="F4" s="12">
        <v>2747.05</v>
      </c>
      <c r="G4" s="13">
        <v>2630.06</v>
      </c>
      <c r="H4" s="14">
        <v>2367.0500000000002</v>
      </c>
      <c r="I4" s="15">
        <v>2827.31</v>
      </c>
      <c r="J4" s="13">
        <v>2656.42</v>
      </c>
      <c r="K4" s="14">
        <v>2390.7800000000002</v>
      </c>
      <c r="L4" s="15">
        <v>2855.65</v>
      </c>
    </row>
    <row r="5" spans="1:12" x14ac:dyDescent="0.25">
      <c r="A5" s="9">
        <v>5</v>
      </c>
      <c r="B5" s="4">
        <v>3</v>
      </c>
      <c r="C5" s="4" t="s">
        <v>138</v>
      </c>
      <c r="D5" s="10">
        <v>2673.48</v>
      </c>
      <c r="E5" s="11">
        <v>2406.13</v>
      </c>
      <c r="F5" s="12">
        <v>2873.99</v>
      </c>
      <c r="G5" s="13">
        <v>2748.57</v>
      </c>
      <c r="H5" s="14">
        <v>2473.71</v>
      </c>
      <c r="I5" s="15">
        <v>2954.71</v>
      </c>
      <c r="J5" s="13">
        <v>2775.08</v>
      </c>
      <c r="K5" s="14">
        <v>2497.5700000000002</v>
      </c>
      <c r="L5" s="15">
        <v>2983.21</v>
      </c>
    </row>
    <row r="6" spans="1:12" x14ac:dyDescent="0.25">
      <c r="A6" s="9">
        <v>5</v>
      </c>
      <c r="B6" s="4">
        <v>4</v>
      </c>
      <c r="C6" s="4" t="s">
        <v>139</v>
      </c>
      <c r="D6" s="10">
        <v>2794.54</v>
      </c>
      <c r="E6" s="11">
        <v>2515.09</v>
      </c>
      <c r="F6" s="12">
        <v>3004.13</v>
      </c>
      <c r="G6" s="13">
        <v>2873.03</v>
      </c>
      <c r="H6" s="14">
        <v>2585.73</v>
      </c>
      <c r="I6" s="15">
        <v>3088.5</v>
      </c>
      <c r="J6" s="13">
        <v>2900.74</v>
      </c>
      <c r="K6" s="14">
        <v>2610.67</v>
      </c>
      <c r="L6" s="15">
        <v>3118.29</v>
      </c>
    </row>
    <row r="7" spans="1:12" x14ac:dyDescent="0.25">
      <c r="A7" s="9">
        <v>5</v>
      </c>
      <c r="B7" s="4">
        <v>5</v>
      </c>
      <c r="C7" s="4" t="s">
        <v>140</v>
      </c>
      <c r="D7" s="10">
        <v>2894.01</v>
      </c>
      <c r="E7" s="11">
        <v>2604.61</v>
      </c>
      <c r="F7" s="12">
        <v>3111.06</v>
      </c>
      <c r="G7" s="13">
        <v>2985.28</v>
      </c>
      <c r="H7" s="14">
        <v>2686.75</v>
      </c>
      <c r="I7" s="15">
        <v>3209.17</v>
      </c>
      <c r="J7" s="13">
        <v>3017.5</v>
      </c>
      <c r="K7" s="14">
        <v>2715.75</v>
      </c>
      <c r="L7" s="15">
        <v>3243.81</v>
      </c>
    </row>
    <row r="8" spans="1:12" x14ac:dyDescent="0.25">
      <c r="A8" s="9">
        <v>5</v>
      </c>
      <c r="B8" s="4">
        <v>6</v>
      </c>
      <c r="C8" s="4" t="s">
        <v>141</v>
      </c>
      <c r="D8" s="10">
        <v>2955.27</v>
      </c>
      <c r="E8" s="11">
        <v>2659.74</v>
      </c>
      <c r="F8" s="12">
        <v>3176.91</v>
      </c>
      <c r="G8" s="13">
        <v>3045.87</v>
      </c>
      <c r="H8" s="14">
        <v>2741.28</v>
      </c>
      <c r="I8" s="15">
        <v>3274.31</v>
      </c>
      <c r="J8" s="13">
        <v>3077.85</v>
      </c>
      <c r="K8" s="14">
        <v>2770.07</v>
      </c>
      <c r="L8" s="15">
        <v>3308.68</v>
      </c>
    </row>
    <row r="9" spans="1:12" x14ac:dyDescent="0.25">
      <c r="A9" s="16">
        <v>6</v>
      </c>
      <c r="B9" s="17">
        <v>1</v>
      </c>
      <c r="C9" s="17" t="s">
        <v>142</v>
      </c>
      <c r="D9" s="13">
        <v>2446.41</v>
      </c>
      <c r="E9" s="14">
        <v>2201.77</v>
      </c>
      <c r="F9" s="15">
        <v>2629.89</v>
      </c>
      <c r="G9" s="13">
        <v>2549.58</v>
      </c>
      <c r="H9" s="14">
        <v>2294.62</v>
      </c>
      <c r="I9" s="15">
        <v>2740.79</v>
      </c>
      <c r="J9" s="13">
        <v>2586</v>
      </c>
      <c r="K9" s="14">
        <v>2327.4</v>
      </c>
      <c r="L9" s="15">
        <v>2779.95</v>
      </c>
    </row>
    <row r="10" spans="1:12" x14ac:dyDescent="0.25">
      <c r="A10" s="16">
        <v>6</v>
      </c>
      <c r="B10" s="17">
        <v>2</v>
      </c>
      <c r="C10" s="17" t="s">
        <v>143</v>
      </c>
      <c r="D10" s="13">
        <v>2662.97</v>
      </c>
      <c r="E10" s="14">
        <v>2396.67</v>
      </c>
      <c r="F10" s="15">
        <v>2862.69</v>
      </c>
      <c r="G10" s="13">
        <v>2739.94</v>
      </c>
      <c r="H10" s="14">
        <v>2465.9499999999998</v>
      </c>
      <c r="I10" s="15">
        <v>2945.43</v>
      </c>
      <c r="J10" s="13">
        <v>2767.11</v>
      </c>
      <c r="K10" s="14">
        <v>2490.4</v>
      </c>
      <c r="L10" s="15">
        <v>2974.64</v>
      </c>
    </row>
    <row r="11" spans="1:12" x14ac:dyDescent="0.25">
      <c r="A11" s="16">
        <v>6</v>
      </c>
      <c r="B11" s="17">
        <v>3</v>
      </c>
      <c r="C11" s="17" t="s">
        <v>144</v>
      </c>
      <c r="D11" s="13">
        <v>2788.15</v>
      </c>
      <c r="E11" s="14">
        <v>2509.34</v>
      </c>
      <c r="F11" s="15">
        <v>2997.26</v>
      </c>
      <c r="G11" s="13">
        <v>2866.46</v>
      </c>
      <c r="H11" s="14">
        <v>2579.81</v>
      </c>
      <c r="I11" s="15">
        <v>3081.44</v>
      </c>
      <c r="J11" s="13">
        <v>2894.11</v>
      </c>
      <c r="K11" s="14">
        <v>2604.6999999999998</v>
      </c>
      <c r="L11" s="15">
        <v>3111.16</v>
      </c>
    </row>
    <row r="12" spans="1:12" x14ac:dyDescent="0.25">
      <c r="A12" s="16">
        <v>6</v>
      </c>
      <c r="B12" s="17">
        <v>4</v>
      </c>
      <c r="C12" s="17" t="s">
        <v>145</v>
      </c>
      <c r="D12" s="13">
        <v>2909.22</v>
      </c>
      <c r="E12" s="14">
        <v>2618.3000000000002</v>
      </c>
      <c r="F12" s="15">
        <v>3127.41</v>
      </c>
      <c r="G12" s="13">
        <v>2990.93</v>
      </c>
      <c r="H12" s="14">
        <v>2691.84</v>
      </c>
      <c r="I12" s="15">
        <v>3215.25</v>
      </c>
      <c r="J12" s="13">
        <v>3019.78</v>
      </c>
      <c r="K12" s="14">
        <v>2717.8</v>
      </c>
      <c r="L12" s="15">
        <v>3246.26</v>
      </c>
    </row>
    <row r="13" spans="1:12" x14ac:dyDescent="0.25">
      <c r="A13" s="16">
        <v>6</v>
      </c>
      <c r="B13" s="17">
        <v>5</v>
      </c>
      <c r="C13" s="17" t="s">
        <v>146</v>
      </c>
      <c r="D13" s="13">
        <v>3007.98</v>
      </c>
      <c r="E13" s="14">
        <v>2707.18</v>
      </c>
      <c r="F13" s="15">
        <v>3233.57</v>
      </c>
      <c r="G13" s="13">
        <v>3107.94</v>
      </c>
      <c r="H13" s="14">
        <v>2797.15</v>
      </c>
      <c r="I13" s="15">
        <v>3341.03</v>
      </c>
      <c r="J13" s="13">
        <v>3143.22</v>
      </c>
      <c r="K13" s="14">
        <v>2828.9</v>
      </c>
      <c r="L13" s="15">
        <v>3378.96</v>
      </c>
    </row>
    <row r="14" spans="1:12" x14ac:dyDescent="0.25">
      <c r="A14" s="16">
        <v>6</v>
      </c>
      <c r="B14" s="17">
        <v>6</v>
      </c>
      <c r="C14" s="17" t="s">
        <v>147</v>
      </c>
      <c r="D14" s="13">
        <v>3081</v>
      </c>
      <c r="E14" s="14">
        <v>2772.9</v>
      </c>
      <c r="F14" s="15">
        <v>3312.07</v>
      </c>
      <c r="G14" s="13">
        <v>3173.47</v>
      </c>
      <c r="H14" s="14">
        <v>2856.12</v>
      </c>
      <c r="I14" s="15">
        <v>3411.48</v>
      </c>
      <c r="J14" s="13">
        <v>3206.1</v>
      </c>
      <c r="K14" s="14">
        <v>2885.49</v>
      </c>
      <c r="L14" s="15">
        <v>3446.55</v>
      </c>
    </row>
    <row r="15" spans="1:12" x14ac:dyDescent="0.25">
      <c r="A15" s="16">
        <v>7</v>
      </c>
      <c r="B15" s="17">
        <v>1</v>
      </c>
      <c r="C15" s="17" t="s">
        <v>148</v>
      </c>
      <c r="D15" s="13">
        <v>2493.12</v>
      </c>
      <c r="E15" s="14">
        <v>2243.81</v>
      </c>
      <c r="F15" s="15">
        <v>2680.1</v>
      </c>
      <c r="G15" s="13">
        <v>2598.38</v>
      </c>
      <c r="H15" s="14">
        <v>2338.54</v>
      </c>
      <c r="I15" s="15">
        <v>2793.25</v>
      </c>
      <c r="J15" s="13">
        <v>2635.53</v>
      </c>
      <c r="K15" s="14">
        <v>2371.98</v>
      </c>
      <c r="L15" s="15">
        <v>2833.19</v>
      </c>
    </row>
    <row r="16" spans="1:12" x14ac:dyDescent="0.25">
      <c r="A16" s="16">
        <v>7</v>
      </c>
      <c r="B16" s="17">
        <v>2</v>
      </c>
      <c r="C16" s="17" t="s">
        <v>149</v>
      </c>
      <c r="D16" s="13">
        <v>2729.06</v>
      </c>
      <c r="E16" s="14">
        <v>2456.15</v>
      </c>
      <c r="F16" s="15">
        <v>2933.73</v>
      </c>
      <c r="G16" s="13">
        <v>2822.59</v>
      </c>
      <c r="H16" s="14">
        <v>2540.33</v>
      </c>
      <c r="I16" s="15">
        <v>3034.28</v>
      </c>
      <c r="J16" s="13">
        <v>2855.6</v>
      </c>
      <c r="K16" s="14">
        <v>2570.04</v>
      </c>
      <c r="L16" s="15">
        <v>3069.77</v>
      </c>
    </row>
    <row r="17" spans="1:12" x14ac:dyDescent="0.25">
      <c r="A17" s="16">
        <v>7</v>
      </c>
      <c r="B17" s="17">
        <v>3</v>
      </c>
      <c r="C17" s="17" t="s">
        <v>150</v>
      </c>
      <c r="D17" s="13">
        <v>2877.36</v>
      </c>
      <c r="E17" s="14">
        <v>2589.62</v>
      </c>
      <c r="F17" s="15">
        <v>3093.16</v>
      </c>
      <c r="G17" s="13">
        <v>2958.18</v>
      </c>
      <c r="H17" s="14">
        <v>2662.36</v>
      </c>
      <c r="I17" s="15">
        <v>3180.04</v>
      </c>
      <c r="J17" s="13">
        <v>2986.7</v>
      </c>
      <c r="K17" s="14">
        <v>2688.03</v>
      </c>
      <c r="L17" s="15">
        <v>3210.7</v>
      </c>
    </row>
    <row r="18" spans="1:12" x14ac:dyDescent="0.25">
      <c r="A18" s="16">
        <v>7</v>
      </c>
      <c r="B18" s="17">
        <v>4</v>
      </c>
      <c r="C18" s="17" t="s">
        <v>151</v>
      </c>
      <c r="D18" s="13">
        <v>3004.81</v>
      </c>
      <c r="E18" s="14">
        <v>2704.33</v>
      </c>
      <c r="F18" s="15">
        <v>3230.17</v>
      </c>
      <c r="G18" s="13">
        <v>3089.21</v>
      </c>
      <c r="H18" s="14">
        <v>2780.29</v>
      </c>
      <c r="I18" s="15">
        <v>3320.9</v>
      </c>
      <c r="J18" s="13">
        <v>3119</v>
      </c>
      <c r="K18" s="14">
        <v>2807.1</v>
      </c>
      <c r="L18" s="15">
        <v>3352.92</v>
      </c>
    </row>
    <row r="19" spans="1:12" x14ac:dyDescent="0.25">
      <c r="A19" s="16">
        <v>7</v>
      </c>
      <c r="B19" s="17">
        <v>5</v>
      </c>
      <c r="C19" s="17" t="s">
        <v>152</v>
      </c>
      <c r="D19" s="13">
        <v>3111.25</v>
      </c>
      <c r="E19" s="14">
        <v>2800.13</v>
      </c>
      <c r="F19" s="15">
        <v>3344.59</v>
      </c>
      <c r="G19" s="13">
        <v>3209.21</v>
      </c>
      <c r="H19" s="14">
        <v>2888.29</v>
      </c>
      <c r="I19" s="15">
        <v>3449.9</v>
      </c>
      <c r="J19" s="13">
        <v>3243.78</v>
      </c>
      <c r="K19" s="14">
        <v>2919.4</v>
      </c>
      <c r="L19" s="15">
        <v>3487.06</v>
      </c>
    </row>
    <row r="20" spans="1:12" x14ac:dyDescent="0.25">
      <c r="A20" s="16">
        <v>7</v>
      </c>
      <c r="B20" s="17">
        <v>6</v>
      </c>
      <c r="C20" s="17" t="s">
        <v>153</v>
      </c>
      <c r="D20" s="13">
        <v>3189.58</v>
      </c>
      <c r="E20" s="14">
        <v>2870.62</v>
      </c>
      <c r="F20" s="15">
        <v>3428.79</v>
      </c>
      <c r="G20" s="13">
        <v>3279.17</v>
      </c>
      <c r="H20" s="14">
        <v>2951.25</v>
      </c>
      <c r="I20" s="15">
        <v>3525.1</v>
      </c>
      <c r="J20" s="13">
        <v>3310.79</v>
      </c>
      <c r="K20" s="14">
        <v>2979.71</v>
      </c>
      <c r="L20" s="15">
        <v>3559.09</v>
      </c>
    </row>
    <row r="21" spans="1:12" x14ac:dyDescent="0.25">
      <c r="A21" s="9">
        <v>8</v>
      </c>
      <c r="B21" s="4">
        <v>1</v>
      </c>
      <c r="C21" s="4" t="s">
        <v>154</v>
      </c>
      <c r="D21" s="10">
        <v>2656.52</v>
      </c>
      <c r="E21" s="11">
        <v>2390.87</v>
      </c>
      <c r="F21" s="12">
        <v>2855.75</v>
      </c>
      <c r="G21" s="13">
        <v>2769.15</v>
      </c>
      <c r="H21" s="14">
        <v>2492.2399999999998</v>
      </c>
      <c r="I21" s="15">
        <v>2976.83</v>
      </c>
      <c r="J21" s="13">
        <v>2808.91</v>
      </c>
      <c r="K21" s="14">
        <v>2528.02</v>
      </c>
      <c r="L21" s="15">
        <v>3019.57</v>
      </c>
    </row>
    <row r="22" spans="1:12" x14ac:dyDescent="0.25">
      <c r="A22" s="9">
        <v>8</v>
      </c>
      <c r="B22" s="4">
        <v>2</v>
      </c>
      <c r="C22" s="4" t="s">
        <v>155</v>
      </c>
      <c r="D22" s="10">
        <v>2890.09</v>
      </c>
      <c r="E22" s="11">
        <v>2601.08</v>
      </c>
      <c r="F22" s="12">
        <v>3106.84</v>
      </c>
      <c r="G22" s="13">
        <v>2971.27</v>
      </c>
      <c r="H22" s="14">
        <v>2674.14</v>
      </c>
      <c r="I22" s="15">
        <v>3194.11</v>
      </c>
      <c r="J22" s="13">
        <v>2999.92</v>
      </c>
      <c r="K22" s="14">
        <v>2699.93</v>
      </c>
      <c r="L22" s="15">
        <v>3224.91</v>
      </c>
    </row>
    <row r="23" spans="1:12" x14ac:dyDescent="0.25">
      <c r="A23" s="9">
        <v>8</v>
      </c>
      <c r="B23" s="4">
        <v>3</v>
      </c>
      <c r="C23" s="4" t="s">
        <v>156</v>
      </c>
      <c r="D23" s="10">
        <v>3017.56</v>
      </c>
      <c r="E23" s="11">
        <v>2715.8</v>
      </c>
      <c r="F23" s="12">
        <v>3243.87</v>
      </c>
      <c r="G23" s="13">
        <v>3102.32</v>
      </c>
      <c r="H23" s="14">
        <v>2792.09</v>
      </c>
      <c r="I23" s="15">
        <v>3334.99</v>
      </c>
      <c r="J23" s="13">
        <v>3132.23</v>
      </c>
      <c r="K23" s="14">
        <v>2819.01</v>
      </c>
      <c r="L23" s="15">
        <v>3367.14</v>
      </c>
    </row>
    <row r="24" spans="1:12" x14ac:dyDescent="0.25">
      <c r="A24" s="9">
        <v>8</v>
      </c>
      <c r="B24" s="4">
        <v>4</v>
      </c>
      <c r="C24" s="4" t="s">
        <v>157</v>
      </c>
      <c r="D24" s="10">
        <v>3137.78</v>
      </c>
      <c r="E24" s="11">
        <v>2824</v>
      </c>
      <c r="F24" s="12">
        <v>3373.11</v>
      </c>
      <c r="G24" s="13">
        <v>3231.3</v>
      </c>
      <c r="H24" s="14">
        <v>2908.17</v>
      </c>
      <c r="I24" s="15">
        <v>3473.64</v>
      </c>
      <c r="J24" s="13">
        <v>3264.31</v>
      </c>
      <c r="K24" s="14">
        <v>2937.88</v>
      </c>
      <c r="L24" s="15">
        <v>3509.13</v>
      </c>
    </row>
    <row r="25" spans="1:12" x14ac:dyDescent="0.25">
      <c r="A25" s="9">
        <v>8</v>
      </c>
      <c r="B25" s="4">
        <v>5</v>
      </c>
      <c r="C25" s="4" t="s">
        <v>158</v>
      </c>
      <c r="D25" s="10">
        <v>3269.2</v>
      </c>
      <c r="E25" s="11">
        <v>2942.28</v>
      </c>
      <c r="F25" s="12">
        <v>3514.39</v>
      </c>
      <c r="G25" s="13">
        <v>3370.3</v>
      </c>
      <c r="H25" s="14">
        <v>3033.27</v>
      </c>
      <c r="I25" s="15">
        <v>3623.07</v>
      </c>
      <c r="J25" s="13">
        <v>3405.98</v>
      </c>
      <c r="K25" s="14">
        <v>3065.38</v>
      </c>
      <c r="L25" s="15">
        <v>3661.42</v>
      </c>
    </row>
    <row r="26" spans="1:12" x14ac:dyDescent="0.25">
      <c r="A26" s="9">
        <v>8</v>
      </c>
      <c r="B26" s="4">
        <v>6</v>
      </c>
      <c r="C26" s="4" t="s">
        <v>159</v>
      </c>
      <c r="D26" s="10">
        <v>3343.02</v>
      </c>
      <c r="E26" s="11">
        <v>3008.72</v>
      </c>
      <c r="F26" s="15">
        <v>3593.74</v>
      </c>
      <c r="G26" s="13">
        <v>3439.92</v>
      </c>
      <c r="H26" s="14">
        <v>3095.93</v>
      </c>
      <c r="I26" s="15">
        <v>3697.91</v>
      </c>
      <c r="J26" s="13">
        <v>3474.11</v>
      </c>
      <c r="K26" s="14">
        <v>3126.7</v>
      </c>
      <c r="L26" s="15">
        <v>3734.66</v>
      </c>
    </row>
    <row r="27" spans="1:12" x14ac:dyDescent="0.25">
      <c r="A27" s="9" t="s">
        <v>160</v>
      </c>
      <c r="B27" s="4">
        <v>1</v>
      </c>
      <c r="C27" s="4" t="s">
        <v>161</v>
      </c>
      <c r="D27" s="10">
        <v>2831.63</v>
      </c>
      <c r="E27" s="11">
        <v>2265.3000000000002</v>
      </c>
      <c r="F27" s="12">
        <v>3020.4</v>
      </c>
      <c r="G27" s="13">
        <v>2952.16</v>
      </c>
      <c r="H27" s="14">
        <v>2361.73</v>
      </c>
      <c r="I27" s="15">
        <v>3148.97</v>
      </c>
      <c r="J27" s="13">
        <v>2994.7</v>
      </c>
      <c r="K27" s="14">
        <v>2395.7600000000002</v>
      </c>
      <c r="L27" s="15">
        <v>3194.34</v>
      </c>
    </row>
    <row r="28" spans="1:12" x14ac:dyDescent="0.25">
      <c r="A28" s="9" t="s">
        <v>160</v>
      </c>
      <c r="B28" s="4">
        <v>2</v>
      </c>
      <c r="C28" s="4" t="s">
        <v>162</v>
      </c>
      <c r="D28" s="10">
        <v>3081.25</v>
      </c>
      <c r="E28" s="11">
        <v>2465</v>
      </c>
      <c r="F28" s="12">
        <v>3286.66</v>
      </c>
      <c r="G28" s="13">
        <v>3167.8</v>
      </c>
      <c r="H28" s="14">
        <v>2534.2399999999998</v>
      </c>
      <c r="I28" s="15">
        <v>3378.98</v>
      </c>
      <c r="J28" s="13">
        <v>3198.34</v>
      </c>
      <c r="K28" s="14">
        <v>2558.67</v>
      </c>
      <c r="L28" s="15">
        <v>3411.56</v>
      </c>
    </row>
    <row r="29" spans="1:12" x14ac:dyDescent="0.25">
      <c r="A29" s="9" t="s">
        <v>160</v>
      </c>
      <c r="B29" s="4">
        <v>3</v>
      </c>
      <c r="C29" s="4" t="s">
        <v>163</v>
      </c>
      <c r="D29" s="10">
        <v>3133.55</v>
      </c>
      <c r="E29" s="11">
        <v>2506.84</v>
      </c>
      <c r="F29" s="12">
        <v>3342.45</v>
      </c>
      <c r="G29" s="13">
        <v>3222.84</v>
      </c>
      <c r="H29" s="14">
        <v>2578.27</v>
      </c>
      <c r="I29" s="15">
        <v>3437.69</v>
      </c>
      <c r="J29" s="13">
        <v>3254.35</v>
      </c>
      <c r="K29" s="14">
        <v>2603.48</v>
      </c>
      <c r="L29" s="15">
        <v>3471.3</v>
      </c>
    </row>
    <row r="30" spans="1:12" x14ac:dyDescent="0.25">
      <c r="A30" s="9" t="s">
        <v>160</v>
      </c>
      <c r="B30" s="4">
        <v>4</v>
      </c>
      <c r="C30" s="4" t="s">
        <v>164</v>
      </c>
      <c r="D30" s="10">
        <v>3270.97</v>
      </c>
      <c r="E30" s="11">
        <v>2616.7800000000002</v>
      </c>
      <c r="F30" s="12">
        <v>3489.03</v>
      </c>
      <c r="G30" s="13">
        <v>3398.61</v>
      </c>
      <c r="H30" s="14">
        <v>2718.89</v>
      </c>
      <c r="I30" s="15">
        <v>3625.18</v>
      </c>
      <c r="J30" s="13">
        <v>3443.66</v>
      </c>
      <c r="K30" s="14">
        <v>2754.93</v>
      </c>
      <c r="L30" s="15">
        <v>3673.23</v>
      </c>
    </row>
    <row r="31" spans="1:12" x14ac:dyDescent="0.25">
      <c r="A31" s="9" t="s">
        <v>160</v>
      </c>
      <c r="B31" s="4">
        <v>5</v>
      </c>
      <c r="C31" s="4" t="s">
        <v>165</v>
      </c>
      <c r="D31" s="10">
        <v>3648.84</v>
      </c>
      <c r="E31" s="11">
        <v>2919.07</v>
      </c>
      <c r="F31" s="12">
        <v>3892.09</v>
      </c>
      <c r="G31" s="13">
        <v>3751.33</v>
      </c>
      <c r="H31" s="14">
        <v>3001.06</v>
      </c>
      <c r="I31" s="15">
        <v>4001.41</v>
      </c>
      <c r="J31" s="13">
        <v>3787.5</v>
      </c>
      <c r="K31" s="14">
        <v>3030</v>
      </c>
      <c r="L31" s="15">
        <v>4040</v>
      </c>
    </row>
    <row r="32" spans="1:12" x14ac:dyDescent="0.25">
      <c r="A32" s="9" t="s">
        <v>160</v>
      </c>
      <c r="B32" s="4">
        <v>6</v>
      </c>
      <c r="C32" s="4" t="s">
        <v>166</v>
      </c>
      <c r="D32" s="13">
        <v>3750.52</v>
      </c>
      <c r="E32" s="11">
        <v>3000.42</v>
      </c>
      <c r="F32" s="12">
        <v>4000.55</v>
      </c>
      <c r="G32" s="13">
        <v>3877.9</v>
      </c>
      <c r="H32" s="14">
        <v>3102.32</v>
      </c>
      <c r="I32" s="15">
        <v>4136.42</v>
      </c>
      <c r="J32" s="13">
        <v>3922.86</v>
      </c>
      <c r="K32" s="14">
        <v>3138.29</v>
      </c>
      <c r="L32" s="15">
        <v>4184.38</v>
      </c>
    </row>
    <row r="33" spans="1:12" x14ac:dyDescent="0.25">
      <c r="A33" s="9" t="s">
        <v>167</v>
      </c>
      <c r="B33" s="4">
        <v>1</v>
      </c>
      <c r="C33" s="4" t="s">
        <v>168</v>
      </c>
      <c r="D33" s="10">
        <v>2831.63</v>
      </c>
      <c r="E33" s="11">
        <v>2265.3000000000002</v>
      </c>
      <c r="F33" s="12">
        <v>3020.4</v>
      </c>
      <c r="G33" s="13">
        <v>2952.16</v>
      </c>
      <c r="H33" s="14">
        <v>2361.73</v>
      </c>
      <c r="I33" s="15">
        <v>3148.97</v>
      </c>
      <c r="J33" s="13">
        <v>2994.7</v>
      </c>
      <c r="K33" s="14">
        <v>2395.7600000000002</v>
      </c>
      <c r="L33" s="15">
        <v>3194.34</v>
      </c>
    </row>
    <row r="34" spans="1:12" x14ac:dyDescent="0.25">
      <c r="A34" s="9" t="s">
        <v>167</v>
      </c>
      <c r="B34" s="4">
        <v>2</v>
      </c>
      <c r="C34" s="4" t="s">
        <v>169</v>
      </c>
      <c r="D34" s="10">
        <v>3095.75</v>
      </c>
      <c r="E34" s="11">
        <v>2476.6</v>
      </c>
      <c r="F34" s="12">
        <v>3302.13</v>
      </c>
      <c r="G34" s="13">
        <v>3196.8</v>
      </c>
      <c r="H34" s="14">
        <v>2557.44</v>
      </c>
      <c r="I34" s="15">
        <v>3409.92</v>
      </c>
      <c r="J34" s="13">
        <v>3232.46</v>
      </c>
      <c r="K34" s="14">
        <v>2585.9699999999998</v>
      </c>
      <c r="L34" s="15">
        <v>3447.95</v>
      </c>
    </row>
    <row r="35" spans="1:12" x14ac:dyDescent="0.25">
      <c r="A35" s="9" t="s">
        <v>167</v>
      </c>
      <c r="B35" s="4">
        <v>3</v>
      </c>
      <c r="C35" s="4" t="s">
        <v>170</v>
      </c>
      <c r="D35" s="10">
        <v>3297.39</v>
      </c>
      <c r="E35" s="11">
        <v>2637.91</v>
      </c>
      <c r="F35" s="12">
        <v>3517.21</v>
      </c>
      <c r="G35" s="13">
        <v>3451.45</v>
      </c>
      <c r="H35" s="14">
        <v>2761.16</v>
      </c>
      <c r="I35" s="15">
        <v>3681.54</v>
      </c>
      <c r="J35" s="13">
        <v>3505.82</v>
      </c>
      <c r="K35" s="14">
        <v>2804.66</v>
      </c>
      <c r="L35" s="15">
        <v>3739.54</v>
      </c>
    </row>
    <row r="36" spans="1:12" x14ac:dyDescent="0.25">
      <c r="A36" s="9" t="s">
        <v>167</v>
      </c>
      <c r="B36" s="4">
        <v>4</v>
      </c>
      <c r="C36" s="4" t="s">
        <v>171</v>
      </c>
      <c r="D36" s="10">
        <v>3655.23</v>
      </c>
      <c r="E36" s="11">
        <v>2924.18</v>
      </c>
      <c r="F36" s="12">
        <v>3898.91</v>
      </c>
      <c r="G36" s="13">
        <v>3764.11</v>
      </c>
      <c r="H36" s="14">
        <v>3011.29</v>
      </c>
      <c r="I36" s="15">
        <v>4015.05</v>
      </c>
      <c r="J36" s="13">
        <v>3802.54</v>
      </c>
      <c r="K36" s="14">
        <v>3042.03</v>
      </c>
      <c r="L36" s="15">
        <v>4056.04</v>
      </c>
    </row>
    <row r="37" spans="1:12" x14ac:dyDescent="0.25">
      <c r="A37" s="9" t="s">
        <v>167</v>
      </c>
      <c r="B37" s="4">
        <v>5</v>
      </c>
      <c r="C37" s="4" t="s">
        <v>172</v>
      </c>
      <c r="D37" s="10">
        <v>3976.99</v>
      </c>
      <c r="E37" s="11">
        <v>3181.59</v>
      </c>
      <c r="F37" s="12">
        <v>4242.12</v>
      </c>
      <c r="G37" s="13">
        <v>4088.7</v>
      </c>
      <c r="H37" s="14">
        <v>3270.96</v>
      </c>
      <c r="I37" s="15">
        <v>4361.28</v>
      </c>
      <c r="J37" s="13">
        <v>4128.12</v>
      </c>
      <c r="K37" s="14">
        <v>3302.5</v>
      </c>
      <c r="L37" s="15">
        <v>4403.32</v>
      </c>
    </row>
    <row r="38" spans="1:12" x14ac:dyDescent="0.25">
      <c r="A38" s="9" t="s">
        <v>167</v>
      </c>
      <c r="B38" s="4">
        <v>6</v>
      </c>
      <c r="C38" s="4" t="s">
        <v>173</v>
      </c>
      <c r="D38" s="10">
        <v>4239.47</v>
      </c>
      <c r="E38" s="11">
        <v>3391.58</v>
      </c>
      <c r="F38" s="12">
        <v>4522.1000000000004</v>
      </c>
      <c r="G38" s="13">
        <v>4358.55</v>
      </c>
      <c r="H38" s="14">
        <v>3486.84</v>
      </c>
      <c r="I38" s="15">
        <v>4649.12</v>
      </c>
      <c r="J38" s="13">
        <v>4400.58</v>
      </c>
      <c r="K38" s="14">
        <v>3520.46</v>
      </c>
      <c r="L38" s="15">
        <v>4693.95</v>
      </c>
    </row>
    <row r="39" spans="1:12" x14ac:dyDescent="0.25">
      <c r="A39" s="1" t="s">
        <v>174</v>
      </c>
      <c r="B39" s="4">
        <v>1</v>
      </c>
      <c r="C39" s="1" t="s">
        <v>175</v>
      </c>
      <c r="D39" s="10">
        <v>2831.63</v>
      </c>
      <c r="E39" s="11">
        <v>2265.3000000000002</v>
      </c>
      <c r="F39" s="12">
        <v>3020.4</v>
      </c>
      <c r="G39" s="13">
        <v>2952.16</v>
      </c>
      <c r="H39" s="14">
        <v>2361.73</v>
      </c>
      <c r="I39" s="15">
        <v>3148.97</v>
      </c>
      <c r="J39" s="13">
        <v>2994.7</v>
      </c>
      <c r="K39" s="14">
        <v>2395.7600000000002</v>
      </c>
      <c r="L39" s="15">
        <v>3194.34</v>
      </c>
    </row>
    <row r="40" spans="1:12" x14ac:dyDescent="0.25">
      <c r="A40" s="1" t="s">
        <v>174</v>
      </c>
      <c r="B40" s="4">
        <v>2</v>
      </c>
      <c r="C40" s="1" t="s">
        <v>176</v>
      </c>
      <c r="D40" s="10">
        <v>3205.55</v>
      </c>
      <c r="E40" s="11">
        <v>2564.44</v>
      </c>
      <c r="F40" s="12">
        <v>3419.25</v>
      </c>
      <c r="G40" s="13">
        <v>3416.4</v>
      </c>
      <c r="H40" s="14">
        <v>2733.12</v>
      </c>
      <c r="I40" s="15">
        <v>3644.16</v>
      </c>
      <c r="J40" s="13">
        <v>3490.82</v>
      </c>
      <c r="K40" s="14">
        <v>2792.66</v>
      </c>
      <c r="L40" s="15">
        <v>3723.54</v>
      </c>
    </row>
    <row r="41" spans="1:12" x14ac:dyDescent="0.25">
      <c r="A41" s="1" t="s">
        <v>174</v>
      </c>
      <c r="B41" s="4">
        <v>3</v>
      </c>
      <c r="C41" s="1" t="s">
        <v>177</v>
      </c>
      <c r="D41" s="10">
        <v>3416.48</v>
      </c>
      <c r="E41" s="11">
        <v>2733.18</v>
      </c>
      <c r="F41" s="12">
        <v>3644.24</v>
      </c>
      <c r="G41" s="13">
        <v>3689.63</v>
      </c>
      <c r="H41" s="14">
        <v>2951.7</v>
      </c>
      <c r="I41" s="15">
        <v>3935.6</v>
      </c>
      <c r="J41" s="13">
        <v>3786.03</v>
      </c>
      <c r="K41" s="14">
        <v>3028.82</v>
      </c>
      <c r="L41" s="15">
        <v>4038.43</v>
      </c>
    </row>
    <row r="42" spans="1:12" x14ac:dyDescent="0.25">
      <c r="A42" s="1" t="s">
        <v>174</v>
      </c>
      <c r="B42" s="4">
        <v>4</v>
      </c>
      <c r="C42" s="1" t="s">
        <v>178</v>
      </c>
      <c r="D42" s="10">
        <v>3784.4</v>
      </c>
      <c r="E42" s="11">
        <v>3027.52</v>
      </c>
      <c r="F42" s="12">
        <v>4036.69</v>
      </c>
      <c r="G42" s="13">
        <v>4022.45</v>
      </c>
      <c r="H42" s="14">
        <v>3217.96</v>
      </c>
      <c r="I42" s="15">
        <v>4290.6099999999997</v>
      </c>
      <c r="J42" s="13">
        <v>4106.46</v>
      </c>
      <c r="K42" s="14">
        <v>3285.17</v>
      </c>
      <c r="L42" s="15">
        <v>4380.22</v>
      </c>
    </row>
    <row r="43" spans="1:12" x14ac:dyDescent="0.25">
      <c r="A43" s="1" t="s">
        <v>174</v>
      </c>
      <c r="B43" s="4">
        <v>5</v>
      </c>
      <c r="C43" s="1" t="s">
        <v>179</v>
      </c>
      <c r="D43" s="10">
        <v>4115.4399999999996</v>
      </c>
      <c r="E43" s="11">
        <v>3292.35</v>
      </c>
      <c r="F43" s="12">
        <v>4389.8</v>
      </c>
      <c r="G43" s="13">
        <v>4365.6000000000004</v>
      </c>
      <c r="H43" s="14">
        <v>3492.48</v>
      </c>
      <c r="I43" s="15">
        <v>4656.6400000000003</v>
      </c>
      <c r="J43" s="13">
        <v>4453.88</v>
      </c>
      <c r="K43" s="14">
        <v>3563.1</v>
      </c>
      <c r="L43" s="15">
        <v>4750.8</v>
      </c>
    </row>
    <row r="44" spans="1:12" x14ac:dyDescent="0.25">
      <c r="A44" s="1" t="s">
        <v>174</v>
      </c>
      <c r="B44" s="4">
        <v>6</v>
      </c>
      <c r="C44" s="1" t="s">
        <v>180</v>
      </c>
      <c r="D44" s="10">
        <v>4309.5200000000004</v>
      </c>
      <c r="E44" s="11">
        <v>3447.62</v>
      </c>
      <c r="F44" s="12">
        <v>4596.82</v>
      </c>
      <c r="G44" s="13">
        <v>4498.6499999999996</v>
      </c>
      <c r="H44" s="14">
        <v>3598.92</v>
      </c>
      <c r="I44" s="15">
        <v>4798.5600000000004</v>
      </c>
      <c r="J44" s="13">
        <v>4565.3900000000003</v>
      </c>
      <c r="K44" s="14">
        <v>3652.31</v>
      </c>
      <c r="L44" s="15">
        <v>4869.74</v>
      </c>
    </row>
    <row r="45" spans="1:12" x14ac:dyDescent="0.25">
      <c r="A45" s="9">
        <v>10</v>
      </c>
      <c r="B45" s="4">
        <v>1</v>
      </c>
      <c r="C45" s="18" t="s">
        <v>181</v>
      </c>
      <c r="D45" s="10">
        <v>3194.27</v>
      </c>
      <c r="E45" s="11">
        <v>2555.42</v>
      </c>
      <c r="F45" s="12">
        <v>3407.22</v>
      </c>
      <c r="G45" s="13">
        <v>3331.93</v>
      </c>
      <c r="H45" s="14">
        <v>2665.54</v>
      </c>
      <c r="I45" s="15">
        <v>3554.05</v>
      </c>
      <c r="J45" s="13">
        <v>3380.51</v>
      </c>
      <c r="K45" s="14">
        <v>2704.41</v>
      </c>
      <c r="L45" s="15">
        <v>3605.87</v>
      </c>
    </row>
    <row r="46" spans="1:12" x14ac:dyDescent="0.25">
      <c r="A46" s="9">
        <v>10</v>
      </c>
      <c r="B46" s="4">
        <v>2</v>
      </c>
      <c r="C46" s="4" t="s">
        <v>182</v>
      </c>
      <c r="D46" s="10">
        <v>3497.22</v>
      </c>
      <c r="E46" s="11">
        <v>2797.78</v>
      </c>
      <c r="F46" s="12">
        <v>3730.36</v>
      </c>
      <c r="G46" s="13">
        <v>3613.93</v>
      </c>
      <c r="H46" s="14">
        <v>2891.14</v>
      </c>
      <c r="I46" s="15">
        <v>3854.85</v>
      </c>
      <c r="J46" s="13">
        <v>3655.13</v>
      </c>
      <c r="K46" s="14">
        <v>2924.1</v>
      </c>
      <c r="L46" s="15">
        <v>3898.8</v>
      </c>
    </row>
    <row r="47" spans="1:12" x14ac:dyDescent="0.25">
      <c r="A47" s="9">
        <v>10</v>
      </c>
      <c r="B47" s="4">
        <v>3</v>
      </c>
      <c r="C47" s="4" t="s">
        <v>183</v>
      </c>
      <c r="D47" s="10">
        <v>3775.33</v>
      </c>
      <c r="E47" s="11">
        <v>3020.26</v>
      </c>
      <c r="F47" s="12">
        <v>4027.01</v>
      </c>
      <c r="G47" s="13">
        <v>3915.01</v>
      </c>
      <c r="H47" s="14">
        <v>3132.01</v>
      </c>
      <c r="I47" s="15">
        <v>4176.01</v>
      </c>
      <c r="J47" s="13">
        <v>3964.32</v>
      </c>
      <c r="K47" s="14">
        <v>3171.46</v>
      </c>
      <c r="L47" s="15">
        <v>4228.6000000000004</v>
      </c>
    </row>
    <row r="48" spans="1:12" x14ac:dyDescent="0.25">
      <c r="A48" s="9">
        <v>10</v>
      </c>
      <c r="B48" s="4">
        <v>4</v>
      </c>
      <c r="C48" s="4" t="s">
        <v>184</v>
      </c>
      <c r="D48" s="10">
        <v>4064.56</v>
      </c>
      <c r="E48" s="11">
        <v>3251.65</v>
      </c>
      <c r="F48" s="12">
        <v>4335.53</v>
      </c>
      <c r="G48" s="13">
        <v>4238.32</v>
      </c>
      <c r="H48" s="14">
        <v>3390.66</v>
      </c>
      <c r="I48" s="15">
        <v>4520.87</v>
      </c>
      <c r="J48" s="13">
        <v>4299.6499999999996</v>
      </c>
      <c r="K48" s="14">
        <v>3439.72</v>
      </c>
      <c r="L48" s="15">
        <v>4586.29</v>
      </c>
    </row>
    <row r="49" spans="1:12" x14ac:dyDescent="0.25">
      <c r="A49" s="9">
        <v>10</v>
      </c>
      <c r="B49" s="4">
        <v>5</v>
      </c>
      <c r="C49" s="4" t="s">
        <v>185</v>
      </c>
      <c r="D49" s="10">
        <v>4501.99</v>
      </c>
      <c r="E49" s="11">
        <v>3601.59</v>
      </c>
      <c r="F49" s="12">
        <v>4802.12</v>
      </c>
      <c r="G49" s="13">
        <v>4628.4399999999996</v>
      </c>
      <c r="H49" s="14">
        <v>3702.75</v>
      </c>
      <c r="I49" s="15">
        <v>4937</v>
      </c>
      <c r="J49" s="13">
        <v>4673.08</v>
      </c>
      <c r="K49" s="14">
        <v>3738.46</v>
      </c>
      <c r="L49" s="15">
        <v>4984.6099999999997</v>
      </c>
    </row>
    <row r="50" spans="1:12" x14ac:dyDescent="0.25">
      <c r="A50" s="9">
        <v>10</v>
      </c>
      <c r="B50" s="4">
        <v>6</v>
      </c>
      <c r="C50" s="18" t="s">
        <v>186</v>
      </c>
      <c r="D50" s="10">
        <v>4620.12</v>
      </c>
      <c r="E50" s="11">
        <v>3696.1</v>
      </c>
      <c r="F50" s="12">
        <v>4928.12</v>
      </c>
      <c r="G50" s="13">
        <v>4749.8900000000003</v>
      </c>
      <c r="H50" s="14">
        <v>3799.91</v>
      </c>
      <c r="I50" s="15">
        <v>5066.54</v>
      </c>
      <c r="J50" s="13">
        <v>4795.6899999999996</v>
      </c>
      <c r="K50" s="14">
        <v>3836.55</v>
      </c>
      <c r="L50" s="15">
        <v>5115.3999999999996</v>
      </c>
    </row>
    <row r="51" spans="1:12" x14ac:dyDescent="0.25">
      <c r="A51" s="9">
        <v>11</v>
      </c>
      <c r="B51" s="4">
        <v>1</v>
      </c>
      <c r="C51" s="4" t="s">
        <v>187</v>
      </c>
      <c r="D51" s="10">
        <v>3312.6</v>
      </c>
      <c r="E51" s="11">
        <v>2650.08</v>
      </c>
      <c r="F51" s="12">
        <v>3533.44</v>
      </c>
      <c r="G51" s="13">
        <v>3457.1</v>
      </c>
      <c r="H51" s="14">
        <v>2765.68</v>
      </c>
      <c r="I51" s="15">
        <v>3687.57</v>
      </c>
      <c r="J51" s="13">
        <v>3508.11</v>
      </c>
      <c r="K51" s="14">
        <v>2806.49</v>
      </c>
      <c r="L51" s="15">
        <v>3741.98</v>
      </c>
    </row>
    <row r="52" spans="1:12" x14ac:dyDescent="0.25">
      <c r="A52" s="9">
        <v>11</v>
      </c>
      <c r="B52" s="4">
        <v>2</v>
      </c>
      <c r="C52" s="4" t="s">
        <v>188</v>
      </c>
      <c r="D52" s="10">
        <v>3656.01</v>
      </c>
      <c r="E52" s="11">
        <v>2924.81</v>
      </c>
      <c r="F52" s="12">
        <v>3899.74</v>
      </c>
      <c r="G52" s="13">
        <v>3803.91</v>
      </c>
      <c r="H52" s="14">
        <v>3043.13</v>
      </c>
      <c r="I52" s="15">
        <v>4057.5</v>
      </c>
      <c r="J52" s="13">
        <v>3856.11</v>
      </c>
      <c r="K52" s="14">
        <v>3084.89</v>
      </c>
      <c r="L52" s="15">
        <v>4113.18</v>
      </c>
    </row>
    <row r="53" spans="1:12" x14ac:dyDescent="0.25">
      <c r="A53" s="9">
        <v>11</v>
      </c>
      <c r="B53" s="4">
        <v>3</v>
      </c>
      <c r="C53" s="4" t="s">
        <v>189</v>
      </c>
      <c r="D53" s="10">
        <v>3941.33</v>
      </c>
      <c r="E53" s="11">
        <v>3153.06</v>
      </c>
      <c r="F53" s="12">
        <v>4204.08</v>
      </c>
      <c r="G53" s="13">
        <v>4119.43</v>
      </c>
      <c r="H53" s="14">
        <v>3295.54</v>
      </c>
      <c r="I53" s="15">
        <v>4394.05</v>
      </c>
      <c r="J53" s="13">
        <v>4182.29</v>
      </c>
      <c r="K53" s="14">
        <v>3345.83</v>
      </c>
      <c r="L53" s="15">
        <v>4461.1000000000004</v>
      </c>
    </row>
    <row r="54" spans="1:12" x14ac:dyDescent="0.25">
      <c r="A54" s="9">
        <v>11</v>
      </c>
      <c r="B54" s="4">
        <v>4</v>
      </c>
      <c r="C54" s="4" t="s">
        <v>190</v>
      </c>
      <c r="D54" s="10">
        <v>4311.7700000000004</v>
      </c>
      <c r="E54" s="11">
        <v>3449.42</v>
      </c>
      <c r="F54" s="12">
        <v>4599.22</v>
      </c>
      <c r="G54" s="13">
        <v>4477.63</v>
      </c>
      <c r="H54" s="14">
        <v>3582.1</v>
      </c>
      <c r="I54" s="15">
        <v>4776.13</v>
      </c>
      <c r="J54" s="13">
        <v>4536.17</v>
      </c>
      <c r="K54" s="14">
        <v>3628.94</v>
      </c>
      <c r="L54" s="15">
        <v>4838.58</v>
      </c>
    </row>
    <row r="55" spans="1:12" x14ac:dyDescent="0.25">
      <c r="A55" s="9">
        <v>11</v>
      </c>
      <c r="B55" s="4">
        <v>5</v>
      </c>
      <c r="C55" s="4" t="s">
        <v>191</v>
      </c>
      <c r="D55" s="10">
        <v>4836.6899999999996</v>
      </c>
      <c r="E55" s="11">
        <v>3869.35</v>
      </c>
      <c r="F55" s="12">
        <v>5159.13</v>
      </c>
      <c r="G55" s="13">
        <v>4972.55</v>
      </c>
      <c r="H55" s="14">
        <v>3978.04</v>
      </c>
      <c r="I55" s="15">
        <v>5304.05</v>
      </c>
      <c r="J55" s="13">
        <v>5020.49</v>
      </c>
      <c r="K55" s="14">
        <v>4016.39</v>
      </c>
      <c r="L55" s="15">
        <v>5355.18</v>
      </c>
    </row>
    <row r="56" spans="1:12" x14ac:dyDescent="0.25">
      <c r="A56" s="9">
        <v>11</v>
      </c>
      <c r="B56" s="4">
        <v>6</v>
      </c>
      <c r="C56" s="18" t="s">
        <v>192</v>
      </c>
      <c r="D56" s="10">
        <v>5099.2</v>
      </c>
      <c r="E56" s="11">
        <v>4079.36</v>
      </c>
      <c r="F56" s="12">
        <v>5439.14</v>
      </c>
      <c r="G56" s="13">
        <v>5242.43</v>
      </c>
      <c r="H56" s="14">
        <v>4193.9399999999996</v>
      </c>
      <c r="I56" s="15">
        <v>5591.92</v>
      </c>
      <c r="J56" s="13">
        <v>5292.98</v>
      </c>
      <c r="K56" s="14">
        <v>4234.38</v>
      </c>
      <c r="L56" s="15">
        <v>5645.84</v>
      </c>
    </row>
    <row r="57" spans="1:12" x14ac:dyDescent="0.25">
      <c r="A57" s="9">
        <v>12</v>
      </c>
      <c r="B57" s="4">
        <v>1</v>
      </c>
      <c r="C57" s="4" t="s">
        <v>193</v>
      </c>
      <c r="D57" s="10">
        <v>3430.9</v>
      </c>
      <c r="E57" s="11">
        <v>2744.72</v>
      </c>
      <c r="F57" s="12">
        <v>3659.62</v>
      </c>
      <c r="G57" s="13">
        <v>3582.23</v>
      </c>
      <c r="H57" s="14">
        <v>2865.78</v>
      </c>
      <c r="I57" s="15">
        <v>3821.04</v>
      </c>
      <c r="J57" s="13">
        <v>3635.65</v>
      </c>
      <c r="K57" s="14">
        <v>2908.52</v>
      </c>
      <c r="L57" s="15">
        <v>3878.02</v>
      </c>
    </row>
    <row r="58" spans="1:12" x14ac:dyDescent="0.25">
      <c r="A58" s="9">
        <v>12</v>
      </c>
      <c r="B58" s="4">
        <v>2</v>
      </c>
      <c r="C58" s="4" t="s">
        <v>194</v>
      </c>
      <c r="D58" s="10">
        <v>3796.05</v>
      </c>
      <c r="E58" s="11">
        <v>3036.84</v>
      </c>
      <c r="F58" s="12">
        <v>4049.12</v>
      </c>
      <c r="G58" s="13">
        <v>3956.45</v>
      </c>
      <c r="H58" s="14">
        <v>3165.16</v>
      </c>
      <c r="I58" s="15">
        <v>4220.21</v>
      </c>
      <c r="J58" s="13">
        <v>4013.07</v>
      </c>
      <c r="K58" s="14">
        <v>3210.46</v>
      </c>
      <c r="L58" s="15">
        <v>4280.6000000000004</v>
      </c>
    </row>
    <row r="59" spans="1:12" x14ac:dyDescent="0.25">
      <c r="A59" s="9">
        <v>12</v>
      </c>
      <c r="B59" s="4">
        <v>3</v>
      </c>
      <c r="C59" s="4" t="s">
        <v>195</v>
      </c>
      <c r="D59" s="10">
        <v>4276.8999999999996</v>
      </c>
      <c r="E59" s="11">
        <v>3421.52</v>
      </c>
      <c r="F59" s="12">
        <v>4562.0200000000004</v>
      </c>
      <c r="G59" s="13">
        <v>4407.8900000000003</v>
      </c>
      <c r="H59" s="14">
        <v>3526.31</v>
      </c>
      <c r="I59" s="15">
        <v>4701.74</v>
      </c>
      <c r="J59" s="13">
        <v>4454.13</v>
      </c>
      <c r="K59" s="14">
        <v>3563.3</v>
      </c>
      <c r="L59" s="15">
        <v>4751.07</v>
      </c>
    </row>
    <row r="60" spans="1:12" x14ac:dyDescent="0.25">
      <c r="A60" s="9">
        <v>12</v>
      </c>
      <c r="B60" s="4">
        <v>4</v>
      </c>
      <c r="C60" s="4" t="s">
        <v>196</v>
      </c>
      <c r="D60" s="10">
        <v>4741.63</v>
      </c>
      <c r="E60" s="11">
        <v>3793.3</v>
      </c>
      <c r="F60" s="12">
        <v>5057.7299999999996</v>
      </c>
      <c r="G60" s="13">
        <v>4890.8599999999997</v>
      </c>
      <c r="H60" s="14">
        <v>3912.69</v>
      </c>
      <c r="I60" s="15">
        <v>5216.91</v>
      </c>
      <c r="J60" s="13">
        <v>4943.53</v>
      </c>
      <c r="K60" s="14">
        <v>3954.82</v>
      </c>
      <c r="L60" s="15">
        <v>5273.09</v>
      </c>
    </row>
    <row r="61" spans="1:12" x14ac:dyDescent="0.25">
      <c r="A61" s="9">
        <v>12</v>
      </c>
      <c r="B61" s="4">
        <v>5</v>
      </c>
      <c r="C61" s="4" t="s">
        <v>197</v>
      </c>
      <c r="D61" s="10">
        <v>5315.77</v>
      </c>
      <c r="E61" s="11">
        <v>4252.62</v>
      </c>
      <c r="F61" s="12">
        <v>5670.15</v>
      </c>
      <c r="G61" s="13">
        <v>5465.08</v>
      </c>
      <c r="H61" s="14">
        <v>4372.0600000000004</v>
      </c>
      <c r="I61" s="15">
        <v>5829.41</v>
      </c>
      <c r="J61" s="13">
        <v>5517.78</v>
      </c>
      <c r="K61" s="14">
        <v>4414.22</v>
      </c>
      <c r="L61" s="15">
        <v>5885.63</v>
      </c>
    </row>
    <row r="62" spans="1:12" x14ac:dyDescent="0.25">
      <c r="A62" s="9">
        <v>12</v>
      </c>
      <c r="B62" s="4">
        <v>6</v>
      </c>
      <c r="C62" s="18" t="s">
        <v>198</v>
      </c>
      <c r="D62" s="10">
        <v>5578.27</v>
      </c>
      <c r="E62" s="11">
        <v>4462.62</v>
      </c>
      <c r="F62" s="12">
        <v>5950.15</v>
      </c>
      <c r="G62" s="13">
        <v>5734.95</v>
      </c>
      <c r="H62" s="14">
        <v>4587.96</v>
      </c>
      <c r="I62" s="15">
        <v>6117.28</v>
      </c>
      <c r="J62" s="13">
        <v>5790.26</v>
      </c>
      <c r="K62" s="14">
        <v>4632.21</v>
      </c>
      <c r="L62" s="15">
        <v>6176.27</v>
      </c>
    </row>
    <row r="63" spans="1:12" x14ac:dyDescent="0.25">
      <c r="A63" s="9">
        <v>13</v>
      </c>
      <c r="B63" s="4">
        <v>1</v>
      </c>
      <c r="C63" s="4" t="s">
        <v>199</v>
      </c>
      <c r="D63" s="10">
        <v>3827.03</v>
      </c>
      <c r="E63" s="11">
        <v>2296.2199999999998</v>
      </c>
      <c r="F63" s="12">
        <v>4018.38</v>
      </c>
      <c r="G63" s="13">
        <v>3996.72</v>
      </c>
      <c r="H63" s="14">
        <v>2398.0300000000002</v>
      </c>
      <c r="I63" s="15">
        <v>4196.55</v>
      </c>
      <c r="J63" s="13">
        <v>4056.62</v>
      </c>
      <c r="K63" s="14">
        <v>2433.9699999999998</v>
      </c>
      <c r="L63" s="15">
        <v>4259.45</v>
      </c>
    </row>
    <row r="64" spans="1:12" x14ac:dyDescent="0.25">
      <c r="A64" s="9">
        <v>13</v>
      </c>
      <c r="B64" s="4">
        <v>2</v>
      </c>
      <c r="C64" s="4" t="s">
        <v>200</v>
      </c>
      <c r="D64" s="10">
        <v>4196.0200000000004</v>
      </c>
      <c r="E64" s="11">
        <v>2517.61</v>
      </c>
      <c r="F64" s="12">
        <v>4405.82</v>
      </c>
      <c r="G64" s="13">
        <v>4335.42</v>
      </c>
      <c r="H64" s="14">
        <v>2601.25</v>
      </c>
      <c r="I64" s="15">
        <v>4552.1899999999996</v>
      </c>
      <c r="J64" s="13">
        <v>4384.6099999999997</v>
      </c>
      <c r="K64" s="14">
        <v>2630.77</v>
      </c>
      <c r="L64" s="15">
        <v>4603.84</v>
      </c>
    </row>
    <row r="65" spans="1:12" x14ac:dyDescent="0.25">
      <c r="A65" s="9">
        <v>13</v>
      </c>
      <c r="B65" s="4">
        <v>3</v>
      </c>
      <c r="C65" s="4" t="s">
        <v>201</v>
      </c>
      <c r="D65" s="10">
        <v>4479.41</v>
      </c>
      <c r="E65" s="11">
        <v>2687.65</v>
      </c>
      <c r="F65" s="12">
        <v>4703.38</v>
      </c>
      <c r="G65" s="13">
        <v>4685.32</v>
      </c>
      <c r="H65" s="14">
        <v>2811.19</v>
      </c>
      <c r="I65" s="15">
        <v>4919.58</v>
      </c>
      <c r="J65" s="13">
        <v>4757.99</v>
      </c>
      <c r="K65" s="14">
        <v>2854.79</v>
      </c>
      <c r="L65" s="15">
        <v>4995.88</v>
      </c>
    </row>
    <row r="66" spans="1:12" x14ac:dyDescent="0.25">
      <c r="A66" s="9">
        <v>13</v>
      </c>
      <c r="B66" s="4">
        <v>4</v>
      </c>
      <c r="C66" s="4" t="s">
        <v>202</v>
      </c>
      <c r="D66" s="10">
        <v>4893.7299999999996</v>
      </c>
      <c r="E66" s="11">
        <v>2936.24</v>
      </c>
      <c r="F66" s="12">
        <v>5138.41</v>
      </c>
      <c r="G66" s="13">
        <v>5093.03</v>
      </c>
      <c r="H66" s="14">
        <v>3055.82</v>
      </c>
      <c r="I66" s="15">
        <v>5347.68</v>
      </c>
      <c r="J66" s="13">
        <v>5163.37</v>
      </c>
      <c r="K66" s="14">
        <v>3098.02</v>
      </c>
      <c r="L66" s="15">
        <v>5421.53</v>
      </c>
    </row>
    <row r="67" spans="1:12" x14ac:dyDescent="0.25">
      <c r="A67" s="9">
        <v>13</v>
      </c>
      <c r="B67" s="4">
        <v>5</v>
      </c>
      <c r="C67" s="4" t="s">
        <v>203</v>
      </c>
      <c r="D67" s="10">
        <v>5433.88</v>
      </c>
      <c r="E67" s="11">
        <v>3260.33</v>
      </c>
      <c r="F67" s="12">
        <v>5705.57</v>
      </c>
      <c r="G67" s="13">
        <v>5586.51</v>
      </c>
      <c r="H67" s="14">
        <v>3351.91</v>
      </c>
      <c r="I67" s="15">
        <v>5865.83</v>
      </c>
      <c r="J67" s="13">
        <v>5640.38</v>
      </c>
      <c r="K67" s="14">
        <v>3384.23</v>
      </c>
      <c r="L67" s="15">
        <v>5922.39</v>
      </c>
    </row>
    <row r="68" spans="1:12" x14ac:dyDescent="0.25">
      <c r="A68" s="9">
        <v>13</v>
      </c>
      <c r="B68" s="4">
        <v>6</v>
      </c>
      <c r="C68" s="18" t="s">
        <v>204</v>
      </c>
      <c r="D68" s="10">
        <v>5683.28</v>
      </c>
      <c r="E68" s="11">
        <v>3409.97</v>
      </c>
      <c r="F68" s="12">
        <v>5967.44</v>
      </c>
      <c r="G68" s="13">
        <v>5842.91</v>
      </c>
      <c r="H68" s="14">
        <v>3505.75</v>
      </c>
      <c r="I68" s="15">
        <v>6135.05</v>
      </c>
      <c r="J68" s="13">
        <v>5899.26</v>
      </c>
      <c r="K68" s="14">
        <v>3539.56</v>
      </c>
      <c r="L68" s="15">
        <v>6194.22</v>
      </c>
    </row>
    <row r="69" spans="1:12" x14ac:dyDescent="0.25">
      <c r="A69" s="9">
        <v>14</v>
      </c>
      <c r="B69" s="4">
        <v>1</v>
      </c>
      <c r="C69" s="4" t="s">
        <v>205</v>
      </c>
      <c r="D69" s="10">
        <v>4151.6499999999996</v>
      </c>
      <c r="E69" s="11">
        <v>2490.9899999999998</v>
      </c>
      <c r="F69" s="12">
        <v>4359.2299999999996</v>
      </c>
      <c r="G69" s="13">
        <v>4335.9799999999996</v>
      </c>
      <c r="H69" s="14">
        <v>2601.59</v>
      </c>
      <c r="I69" s="15">
        <v>4552.7700000000004</v>
      </c>
      <c r="J69" s="13">
        <v>4401.04</v>
      </c>
      <c r="K69" s="14">
        <v>2640.62</v>
      </c>
      <c r="L69" s="15">
        <v>4621.09</v>
      </c>
    </row>
    <row r="70" spans="1:12" x14ac:dyDescent="0.25">
      <c r="A70" s="9">
        <v>14</v>
      </c>
      <c r="B70" s="4">
        <v>2</v>
      </c>
      <c r="C70" s="4" t="s">
        <v>206</v>
      </c>
      <c r="D70" s="10">
        <v>4528.2299999999996</v>
      </c>
      <c r="E70" s="11">
        <v>2716.94</v>
      </c>
      <c r="F70" s="12">
        <v>4754.6400000000003</v>
      </c>
      <c r="G70" s="13">
        <v>4655.42</v>
      </c>
      <c r="H70" s="14">
        <v>2793.25</v>
      </c>
      <c r="I70" s="15">
        <v>4888.1899999999996</v>
      </c>
      <c r="J70" s="13">
        <v>4700.3100000000004</v>
      </c>
      <c r="K70" s="14">
        <v>2820.19</v>
      </c>
      <c r="L70" s="15">
        <v>4935.32</v>
      </c>
    </row>
    <row r="71" spans="1:12" x14ac:dyDescent="0.25">
      <c r="A71" s="9">
        <v>14</v>
      </c>
      <c r="B71" s="4">
        <v>3</v>
      </c>
      <c r="C71" s="4" t="s">
        <v>207</v>
      </c>
      <c r="D71" s="10">
        <v>4841.03</v>
      </c>
      <c r="E71" s="11">
        <v>2904.62</v>
      </c>
      <c r="F71" s="12">
        <v>5083.08</v>
      </c>
      <c r="G71" s="13">
        <v>5025.8900000000003</v>
      </c>
      <c r="H71" s="14">
        <v>3015.53</v>
      </c>
      <c r="I71" s="15">
        <v>5277.18</v>
      </c>
      <c r="J71" s="13">
        <v>5091.13</v>
      </c>
      <c r="K71" s="14">
        <v>3054.68</v>
      </c>
      <c r="L71" s="15">
        <v>5345.68</v>
      </c>
    </row>
    <row r="72" spans="1:12" x14ac:dyDescent="0.25">
      <c r="A72" s="9">
        <v>14</v>
      </c>
      <c r="B72" s="4">
        <v>4</v>
      </c>
      <c r="C72" s="4" t="s">
        <v>208</v>
      </c>
      <c r="D72" s="10">
        <v>5245.42</v>
      </c>
      <c r="E72" s="11">
        <v>3147.25</v>
      </c>
      <c r="F72" s="12">
        <v>5507.69</v>
      </c>
      <c r="G72" s="13">
        <v>5451.94</v>
      </c>
      <c r="H72" s="14">
        <v>3271.16</v>
      </c>
      <c r="I72" s="15">
        <v>5724.53</v>
      </c>
      <c r="J72" s="13">
        <v>5524.82</v>
      </c>
      <c r="K72" s="14">
        <v>3314.89</v>
      </c>
      <c r="L72" s="15">
        <v>5801.06</v>
      </c>
    </row>
    <row r="73" spans="1:12" x14ac:dyDescent="0.25">
      <c r="A73" s="9">
        <v>14</v>
      </c>
      <c r="B73" s="4">
        <v>5</v>
      </c>
      <c r="C73" s="4" t="s">
        <v>209</v>
      </c>
      <c r="D73" s="10">
        <v>5788.3</v>
      </c>
      <c r="E73" s="11">
        <v>3472.98</v>
      </c>
      <c r="F73" s="12">
        <v>6077.71</v>
      </c>
      <c r="G73" s="13">
        <v>5950.88</v>
      </c>
      <c r="H73" s="14">
        <v>3570.53</v>
      </c>
      <c r="I73" s="15">
        <v>6248.42</v>
      </c>
      <c r="J73" s="13">
        <v>6008.27</v>
      </c>
      <c r="K73" s="14">
        <v>3604.96</v>
      </c>
      <c r="L73" s="15">
        <v>6308.68</v>
      </c>
    </row>
    <row r="74" spans="1:12" x14ac:dyDescent="0.25">
      <c r="A74" s="9">
        <v>14</v>
      </c>
      <c r="B74" s="4">
        <v>6</v>
      </c>
      <c r="C74" s="18" t="s">
        <v>210</v>
      </c>
      <c r="D74" s="10">
        <v>6119.17</v>
      </c>
      <c r="E74" s="11">
        <v>3671.5</v>
      </c>
      <c r="F74" s="12">
        <v>6425.12</v>
      </c>
      <c r="G74" s="13">
        <v>6293.73</v>
      </c>
      <c r="H74" s="14">
        <v>3776.24</v>
      </c>
      <c r="I74" s="15">
        <v>6608.41</v>
      </c>
      <c r="J74" s="13">
        <v>6355.34</v>
      </c>
      <c r="K74" s="14">
        <v>3813.2</v>
      </c>
      <c r="L74" s="15">
        <v>6673.1</v>
      </c>
    </row>
    <row r="75" spans="1:12" x14ac:dyDescent="0.25">
      <c r="A75" s="9">
        <v>15</v>
      </c>
      <c r="B75" s="4">
        <v>1</v>
      </c>
      <c r="C75" s="4" t="s">
        <v>211</v>
      </c>
      <c r="D75" s="10">
        <v>4584.49</v>
      </c>
      <c r="E75" s="11">
        <v>2750.69</v>
      </c>
      <c r="F75" s="12">
        <v>4813.71</v>
      </c>
      <c r="G75" s="13">
        <v>4788.3500000000004</v>
      </c>
      <c r="H75" s="14">
        <v>2873.01</v>
      </c>
      <c r="I75" s="15">
        <v>5027.76</v>
      </c>
      <c r="J75" s="13">
        <v>4860.3100000000004</v>
      </c>
      <c r="K75" s="14">
        <v>2916.19</v>
      </c>
      <c r="L75" s="15">
        <v>5103.32</v>
      </c>
    </row>
    <row r="76" spans="1:12" x14ac:dyDescent="0.25">
      <c r="A76" s="9">
        <v>15</v>
      </c>
      <c r="B76" s="4">
        <v>2</v>
      </c>
      <c r="C76" s="4" t="s">
        <v>212</v>
      </c>
      <c r="D76" s="10">
        <v>5000.7700000000004</v>
      </c>
      <c r="E76" s="11">
        <v>3000.46</v>
      </c>
      <c r="F76" s="12">
        <v>5250.8</v>
      </c>
      <c r="G76" s="13">
        <v>5141.2299999999996</v>
      </c>
      <c r="H76" s="14">
        <v>3084.74</v>
      </c>
      <c r="I76" s="15">
        <v>5398.29</v>
      </c>
      <c r="J76" s="13">
        <v>5190.8100000000004</v>
      </c>
      <c r="K76" s="14">
        <v>3114.49</v>
      </c>
      <c r="L76" s="15">
        <v>5450.35</v>
      </c>
    </row>
    <row r="77" spans="1:12" x14ac:dyDescent="0.25">
      <c r="A77" s="9">
        <v>15</v>
      </c>
      <c r="B77" s="4">
        <v>3</v>
      </c>
      <c r="C77" s="4" t="s">
        <v>213</v>
      </c>
      <c r="D77" s="10">
        <v>5260.14</v>
      </c>
      <c r="E77" s="11">
        <v>3156.08</v>
      </c>
      <c r="F77" s="12">
        <v>5523.14</v>
      </c>
      <c r="G77" s="13">
        <v>5481.38</v>
      </c>
      <c r="H77" s="14">
        <v>3288.83</v>
      </c>
      <c r="I77" s="15">
        <v>5755.44</v>
      </c>
      <c r="J77" s="13">
        <v>5559.47</v>
      </c>
      <c r="K77" s="14">
        <v>3335.68</v>
      </c>
      <c r="L77" s="15">
        <v>5837.44</v>
      </c>
    </row>
    <row r="78" spans="1:12" x14ac:dyDescent="0.25">
      <c r="A78" s="9">
        <v>15</v>
      </c>
      <c r="B78" s="4">
        <v>4</v>
      </c>
      <c r="C78" s="4" t="s">
        <v>214</v>
      </c>
      <c r="D78" s="10">
        <v>5840.78</v>
      </c>
      <c r="E78" s="11">
        <v>3504.47</v>
      </c>
      <c r="F78" s="12">
        <v>6132.81</v>
      </c>
      <c r="G78" s="13">
        <v>6004.84</v>
      </c>
      <c r="H78" s="14">
        <v>3602.9</v>
      </c>
      <c r="I78" s="15">
        <v>6305.08</v>
      </c>
      <c r="J78" s="13">
        <v>6062.74</v>
      </c>
      <c r="K78" s="14">
        <v>3637.64</v>
      </c>
      <c r="L78" s="15">
        <v>6365.87</v>
      </c>
    </row>
    <row r="79" spans="1:12" x14ac:dyDescent="0.25">
      <c r="A79" s="9">
        <v>15</v>
      </c>
      <c r="B79" s="4">
        <v>5</v>
      </c>
      <c r="C79" s="4" t="s">
        <v>215</v>
      </c>
      <c r="D79" s="10">
        <v>6339.54</v>
      </c>
      <c r="E79" s="11">
        <v>3803.72</v>
      </c>
      <c r="F79" s="12">
        <v>6656.51</v>
      </c>
      <c r="G79" s="13">
        <v>6517.61</v>
      </c>
      <c r="H79" s="14">
        <v>3910.57</v>
      </c>
      <c r="I79" s="15">
        <v>6843.49</v>
      </c>
      <c r="J79" s="13">
        <v>6580.45</v>
      </c>
      <c r="K79" s="14">
        <v>3948.27</v>
      </c>
      <c r="L79" s="15">
        <v>6909.47</v>
      </c>
    </row>
    <row r="80" spans="1:12" x14ac:dyDescent="0.25">
      <c r="A80" s="4">
        <v>15</v>
      </c>
      <c r="B80" s="4">
        <v>6</v>
      </c>
      <c r="C80" s="19" t="s">
        <v>216</v>
      </c>
      <c r="D80" s="10">
        <v>6667.67</v>
      </c>
      <c r="E80" s="11">
        <v>4000.6</v>
      </c>
      <c r="F80" s="12">
        <v>7001.05</v>
      </c>
      <c r="G80" s="13">
        <v>6854.95</v>
      </c>
      <c r="H80" s="14">
        <v>4112.97</v>
      </c>
      <c r="I80" s="15">
        <v>7197.69</v>
      </c>
      <c r="J80" s="13">
        <v>6921.06</v>
      </c>
      <c r="K80" s="14">
        <v>4152.6400000000003</v>
      </c>
      <c r="L80" s="15">
        <v>7267.11</v>
      </c>
    </row>
    <row r="81" spans="1:12" x14ac:dyDescent="0.25">
      <c r="A81" s="1" t="s">
        <v>217</v>
      </c>
      <c r="B81" s="1">
        <v>1</v>
      </c>
      <c r="C81" s="1" t="s">
        <v>218</v>
      </c>
      <c r="D81" s="10">
        <v>5693.25</v>
      </c>
      <c r="E81" s="11">
        <v>3415.95</v>
      </c>
      <c r="F81" s="12">
        <v>5977.91</v>
      </c>
      <c r="G81" s="13">
        <v>5869.17</v>
      </c>
      <c r="H81" s="14">
        <v>3521.5</v>
      </c>
      <c r="I81" s="15">
        <v>6162.62</v>
      </c>
      <c r="J81" s="13">
        <v>5931.38</v>
      </c>
      <c r="K81" s="14">
        <v>3558.83</v>
      </c>
      <c r="L81" s="15">
        <v>6227.94</v>
      </c>
    </row>
    <row r="82" spans="1:12" x14ac:dyDescent="0.25">
      <c r="A82" s="1" t="s">
        <v>217</v>
      </c>
      <c r="B82" s="1">
        <v>2</v>
      </c>
      <c r="C82" s="1" t="s">
        <v>219</v>
      </c>
      <c r="D82" s="10">
        <v>6318.54</v>
      </c>
      <c r="E82" s="11">
        <v>3791.12</v>
      </c>
      <c r="F82" s="12">
        <v>6634.46</v>
      </c>
      <c r="G82" s="13">
        <v>6513.78</v>
      </c>
      <c r="H82" s="14">
        <v>3908.27</v>
      </c>
      <c r="I82" s="15">
        <v>6839.46</v>
      </c>
      <c r="J82" s="13">
        <v>6282.93</v>
      </c>
      <c r="K82" s="14">
        <v>3949.7</v>
      </c>
      <c r="L82" s="15">
        <v>6911.97</v>
      </c>
    </row>
    <row r="83" spans="1:12" x14ac:dyDescent="0.25">
      <c r="A83" s="1" t="s">
        <v>217</v>
      </c>
      <c r="B83" s="1">
        <v>3</v>
      </c>
      <c r="C83" s="1" t="s">
        <v>220</v>
      </c>
      <c r="D83" s="10">
        <v>6910.89</v>
      </c>
      <c r="E83" s="11">
        <v>4146.53</v>
      </c>
      <c r="F83" s="12">
        <v>7256.43</v>
      </c>
      <c r="G83" s="13">
        <v>7124.44</v>
      </c>
      <c r="H83" s="14">
        <v>4274.66</v>
      </c>
      <c r="I83" s="15">
        <v>7480.66</v>
      </c>
      <c r="J83" s="13">
        <v>7199.96</v>
      </c>
      <c r="K83" s="14">
        <v>4319.9799999999996</v>
      </c>
      <c r="L83" s="15">
        <v>7559.95</v>
      </c>
    </row>
    <row r="84" spans="1:12" x14ac:dyDescent="0.25">
      <c r="A84" s="1" t="s">
        <v>217</v>
      </c>
      <c r="B84" s="1">
        <v>4</v>
      </c>
      <c r="C84" s="1" t="s">
        <v>221</v>
      </c>
      <c r="D84" s="10">
        <v>7305.82</v>
      </c>
      <c r="E84" s="11">
        <v>4383.49</v>
      </c>
      <c r="F84" s="12">
        <v>7671.11</v>
      </c>
      <c r="G84" s="13">
        <v>7531.57</v>
      </c>
      <c r="H84" s="14">
        <v>4518.9399999999996</v>
      </c>
      <c r="I84" s="15">
        <v>7908.14</v>
      </c>
      <c r="J84" s="13">
        <v>7611.4</v>
      </c>
      <c r="K84" s="14">
        <v>4566.84</v>
      </c>
      <c r="L84" s="15">
        <v>7991.97</v>
      </c>
    </row>
    <row r="85" spans="1:12" x14ac:dyDescent="0.25">
      <c r="A85" s="3" t="s">
        <v>217</v>
      </c>
      <c r="B85" s="3">
        <v>5</v>
      </c>
      <c r="C85" s="3" t="s">
        <v>222</v>
      </c>
      <c r="D85" s="20">
        <v>7397.96</v>
      </c>
      <c r="E85" s="21">
        <v>4438.78</v>
      </c>
      <c r="F85" s="22">
        <v>7767.85</v>
      </c>
      <c r="G85" s="23">
        <v>7626.56</v>
      </c>
      <c r="H85" s="24">
        <v>4575.9399999999996</v>
      </c>
      <c r="I85" s="25">
        <v>8007.88</v>
      </c>
      <c r="J85" s="23">
        <v>7707.4</v>
      </c>
      <c r="K85" s="24">
        <v>4624.4399999999996</v>
      </c>
      <c r="L85" s="25">
        <v>8092.77</v>
      </c>
    </row>
  </sheetData>
  <mergeCells count="6">
    <mergeCell ref="J1:L1"/>
    <mergeCell ref="A1:A2"/>
    <mergeCell ref="B1:B2"/>
    <mergeCell ref="C1:C2"/>
    <mergeCell ref="D1:F1"/>
    <mergeCell ref="G1:I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R113"/>
  <sheetViews>
    <sheetView workbookViewId="0">
      <pane xSplit="3" ySplit="2" topLeftCell="D3" activePane="bottomRight" state="frozen"/>
      <selection pane="topRight" activeCell="E18" sqref="E18"/>
      <selection pane="bottomLeft" activeCell="E18" sqref="E18"/>
      <selection pane="bottomRight" activeCell="L3" sqref="L3"/>
    </sheetView>
  </sheetViews>
  <sheetFormatPr baseColWidth="10" defaultColWidth="11.42578125" defaultRowHeight="15" x14ac:dyDescent="0.25"/>
  <cols>
    <col min="1" max="1" width="5.7109375" style="1" customWidth="1"/>
    <col min="2" max="2" width="5.7109375" style="1" bestFit="1" customWidth="1"/>
    <col min="3" max="3" width="8.7109375" style="1" customWidth="1"/>
    <col min="4" max="12" width="14.7109375" customWidth="1"/>
  </cols>
  <sheetData>
    <row r="1" spans="1:12" ht="60" customHeight="1" x14ac:dyDescent="0.25">
      <c r="A1" s="267" t="s">
        <v>127</v>
      </c>
      <c r="B1" s="269" t="s">
        <v>128</v>
      </c>
      <c r="C1" s="269" t="s">
        <v>129</v>
      </c>
      <c r="D1" s="264" t="s">
        <v>223</v>
      </c>
      <c r="E1" s="265"/>
      <c r="F1" s="266"/>
      <c r="G1" s="264" t="s">
        <v>224</v>
      </c>
      <c r="H1" s="265"/>
      <c r="I1" s="266"/>
      <c r="J1" s="264" t="s">
        <v>225</v>
      </c>
      <c r="K1" s="265"/>
      <c r="L1" s="266"/>
    </row>
    <row r="2" spans="1:12" s="8" customFormat="1" ht="45" customHeight="1" x14ac:dyDescent="0.25">
      <c r="A2" s="268"/>
      <c r="B2" s="270"/>
      <c r="C2" s="270"/>
      <c r="D2" s="5" t="s">
        <v>133</v>
      </c>
      <c r="E2" s="6" t="s">
        <v>134</v>
      </c>
      <c r="F2" s="7" t="s">
        <v>135</v>
      </c>
      <c r="G2" s="5" t="s">
        <v>133</v>
      </c>
      <c r="H2" s="6" t="s">
        <v>134</v>
      </c>
      <c r="I2" s="7" t="s">
        <v>135</v>
      </c>
      <c r="J2" s="5" t="s">
        <v>133</v>
      </c>
      <c r="K2" s="6" t="s">
        <v>134</v>
      </c>
      <c r="L2" s="7" t="s">
        <v>135</v>
      </c>
    </row>
    <row r="3" spans="1:12" s="8" customFormat="1" x14ac:dyDescent="0.2">
      <c r="A3" s="147"/>
      <c r="B3" s="172"/>
      <c r="C3" s="172" t="s">
        <v>226</v>
      </c>
      <c r="D3" s="148"/>
      <c r="E3" s="149"/>
      <c r="F3" s="150"/>
      <c r="G3" s="148">
        <v>2175</v>
      </c>
      <c r="H3" s="149"/>
      <c r="I3" s="150"/>
      <c r="J3" s="148">
        <v>2206.3200000000002</v>
      </c>
      <c r="K3" s="149"/>
      <c r="L3" s="150"/>
    </row>
    <row r="4" spans="1:12" s="8" customFormat="1" x14ac:dyDescent="0.2">
      <c r="A4" s="147">
        <v>3</v>
      </c>
      <c r="B4" s="172">
        <v>1</v>
      </c>
      <c r="C4" s="172" t="s">
        <v>227</v>
      </c>
      <c r="D4" s="148">
        <v>2254.6</v>
      </c>
      <c r="E4" s="149">
        <v>2067.2399999999998</v>
      </c>
      <c r="F4" s="150">
        <v>2426.87</v>
      </c>
      <c r="G4" s="148">
        <v>2351.5500000000002</v>
      </c>
      <c r="H4" s="149">
        <v>2090.7600000000002</v>
      </c>
      <c r="I4" s="150">
        <v>2525.7800000000002</v>
      </c>
      <c r="J4" s="148">
        <v>2401.5500000000002</v>
      </c>
      <c r="K4" s="149">
        <v>2099.6799999999998</v>
      </c>
      <c r="L4" s="150">
        <v>2576.52</v>
      </c>
    </row>
    <row r="5" spans="1:12" s="8" customFormat="1" x14ac:dyDescent="0.2">
      <c r="A5" s="147">
        <v>3</v>
      </c>
      <c r="B5" s="172">
        <v>2</v>
      </c>
      <c r="C5" s="172" t="s">
        <v>228</v>
      </c>
      <c r="D5" s="148">
        <v>2468.91</v>
      </c>
      <c r="E5" s="149">
        <v>2263.7399999999998</v>
      </c>
      <c r="F5" s="150">
        <v>2657.55</v>
      </c>
      <c r="G5" s="148">
        <v>2558.91</v>
      </c>
      <c r="H5" s="149">
        <v>2275.13</v>
      </c>
      <c r="I5" s="150">
        <v>2748.5</v>
      </c>
      <c r="J5" s="148">
        <v>2608.91</v>
      </c>
      <c r="K5" s="149">
        <v>2280.9699999999998</v>
      </c>
      <c r="L5" s="150">
        <v>2798.99</v>
      </c>
    </row>
    <row r="6" spans="1:12" s="8" customFormat="1" x14ac:dyDescent="0.2">
      <c r="A6" s="147">
        <v>3</v>
      </c>
      <c r="B6" s="172">
        <v>3</v>
      </c>
      <c r="C6" s="172" t="s">
        <v>229</v>
      </c>
      <c r="D6" s="148">
        <v>2528.44</v>
      </c>
      <c r="E6" s="149">
        <v>2318.33</v>
      </c>
      <c r="F6" s="150">
        <v>2721.63</v>
      </c>
      <c r="G6" s="148">
        <v>2618.44</v>
      </c>
      <c r="H6" s="149">
        <v>2328.06</v>
      </c>
      <c r="I6" s="150">
        <v>2812.44</v>
      </c>
      <c r="J6" s="148">
        <v>2668.44</v>
      </c>
      <c r="K6" s="149">
        <v>2333.02</v>
      </c>
      <c r="L6" s="150">
        <v>2862.85</v>
      </c>
    </row>
    <row r="7" spans="1:12" s="8" customFormat="1" x14ac:dyDescent="0.2">
      <c r="A7" s="147">
        <v>3</v>
      </c>
      <c r="B7" s="172">
        <v>4</v>
      </c>
      <c r="C7" s="172" t="s">
        <v>230</v>
      </c>
      <c r="D7" s="148">
        <v>2623.68</v>
      </c>
      <c r="E7" s="149">
        <v>2405.65</v>
      </c>
      <c r="F7" s="150">
        <v>2824.15</v>
      </c>
      <c r="G7" s="148">
        <v>2713.68</v>
      </c>
      <c r="H7" s="149">
        <v>2412.73</v>
      </c>
      <c r="I7" s="150">
        <v>2914.74</v>
      </c>
      <c r="J7" s="148">
        <v>2763.68</v>
      </c>
      <c r="K7" s="149">
        <v>2416.29</v>
      </c>
      <c r="L7" s="150">
        <v>2965.03</v>
      </c>
    </row>
    <row r="8" spans="1:12" s="8" customFormat="1" x14ac:dyDescent="0.2">
      <c r="A8" s="147">
        <v>3</v>
      </c>
      <c r="B8" s="172">
        <v>5</v>
      </c>
      <c r="C8" s="172" t="s">
        <v>231</v>
      </c>
      <c r="D8" s="148">
        <v>2701.07</v>
      </c>
      <c r="E8" s="149">
        <v>2476.61</v>
      </c>
      <c r="F8" s="150">
        <v>2907.45</v>
      </c>
      <c r="G8" s="148">
        <v>2791.07</v>
      </c>
      <c r="H8" s="149">
        <v>2481.54</v>
      </c>
      <c r="I8" s="150">
        <v>2997.86</v>
      </c>
      <c r="J8" s="148">
        <v>2841.07</v>
      </c>
      <c r="K8" s="149">
        <v>2483.9499999999998</v>
      </c>
      <c r="L8" s="150">
        <v>3048.06</v>
      </c>
    </row>
    <row r="9" spans="1:12" s="8" customFormat="1" x14ac:dyDescent="0.2">
      <c r="A9" s="147">
        <v>3</v>
      </c>
      <c r="B9" s="172">
        <v>6</v>
      </c>
      <c r="C9" s="172" t="s">
        <v>232</v>
      </c>
      <c r="D9" s="148">
        <v>2766.55</v>
      </c>
      <c r="E9" s="149">
        <v>2536.65</v>
      </c>
      <c r="F9" s="150">
        <v>2977.93</v>
      </c>
      <c r="G9" s="148">
        <v>2856.55</v>
      </c>
      <c r="H9" s="149">
        <v>2539.7600000000002</v>
      </c>
      <c r="I9" s="150">
        <v>3068.19</v>
      </c>
      <c r="J9" s="148">
        <v>2906.55</v>
      </c>
      <c r="K9" s="149">
        <v>2541.1999999999998</v>
      </c>
      <c r="L9" s="150">
        <v>3118.31</v>
      </c>
    </row>
    <row r="10" spans="1:12" s="8" customFormat="1" x14ac:dyDescent="0.2">
      <c r="A10" s="147">
        <v>4</v>
      </c>
      <c r="B10" s="172">
        <v>1</v>
      </c>
      <c r="C10" s="172" t="s">
        <v>233</v>
      </c>
      <c r="D10" s="148">
        <v>2284.36</v>
      </c>
      <c r="E10" s="149">
        <v>2094.5300000000002</v>
      </c>
      <c r="F10" s="150">
        <v>2458.9</v>
      </c>
      <c r="G10" s="148">
        <v>2382.59</v>
      </c>
      <c r="H10" s="149">
        <v>2118.36</v>
      </c>
      <c r="I10" s="150">
        <v>2559.12</v>
      </c>
      <c r="J10" s="148">
        <v>2432.59</v>
      </c>
      <c r="K10" s="149">
        <v>2126.81</v>
      </c>
      <c r="L10" s="150">
        <v>2609.8200000000002</v>
      </c>
    </row>
    <row r="11" spans="1:12" s="8" customFormat="1" x14ac:dyDescent="0.2">
      <c r="A11" s="147">
        <v>4</v>
      </c>
      <c r="B11" s="172">
        <v>2</v>
      </c>
      <c r="C11" s="172" t="s">
        <v>234</v>
      </c>
      <c r="D11" s="148">
        <v>2504.64</v>
      </c>
      <c r="E11" s="149">
        <v>2296.5</v>
      </c>
      <c r="F11" s="150">
        <v>2696.01</v>
      </c>
      <c r="G11" s="148">
        <v>2594.64</v>
      </c>
      <c r="H11" s="149">
        <v>2306.89</v>
      </c>
      <c r="I11" s="150">
        <v>2786.88</v>
      </c>
      <c r="J11" s="148">
        <v>2644.64</v>
      </c>
      <c r="K11" s="149">
        <v>2312.21</v>
      </c>
      <c r="L11" s="150">
        <v>2837.32</v>
      </c>
    </row>
    <row r="12" spans="1:12" s="8" customFormat="1" x14ac:dyDescent="0.2">
      <c r="A12" s="147">
        <v>4</v>
      </c>
      <c r="B12" s="172">
        <v>3</v>
      </c>
      <c r="C12" s="172" t="s">
        <v>235</v>
      </c>
      <c r="D12" s="148">
        <v>2653.45</v>
      </c>
      <c r="E12" s="149">
        <v>2432.9499999999998</v>
      </c>
      <c r="F12" s="150">
        <v>2856.19</v>
      </c>
      <c r="G12" s="148">
        <v>2743.45</v>
      </c>
      <c r="H12" s="149">
        <v>2439.1999999999998</v>
      </c>
      <c r="I12" s="150">
        <v>2946.71</v>
      </c>
      <c r="J12" s="148">
        <v>2793.45</v>
      </c>
      <c r="K12" s="149">
        <v>2442.31</v>
      </c>
      <c r="L12" s="150">
        <v>2996.97</v>
      </c>
    </row>
    <row r="13" spans="1:12" s="8" customFormat="1" x14ac:dyDescent="0.2">
      <c r="A13" s="147">
        <v>4</v>
      </c>
      <c r="B13" s="172">
        <v>4</v>
      </c>
      <c r="C13" s="172" t="s">
        <v>236</v>
      </c>
      <c r="D13" s="148">
        <v>2736.79</v>
      </c>
      <c r="E13" s="149">
        <v>2509.36</v>
      </c>
      <c r="F13" s="150">
        <v>2945.9</v>
      </c>
      <c r="G13" s="148">
        <v>2826.79</v>
      </c>
      <c r="H13" s="149">
        <v>2513.3000000000002</v>
      </c>
      <c r="I13" s="150">
        <v>3036.23</v>
      </c>
      <c r="J13" s="148">
        <v>2876.79</v>
      </c>
      <c r="K13" s="149">
        <v>2515.1799999999998</v>
      </c>
      <c r="L13" s="150">
        <v>3086.38</v>
      </c>
    </row>
    <row r="14" spans="1:12" s="8" customFormat="1" x14ac:dyDescent="0.2">
      <c r="A14" s="147">
        <v>4</v>
      </c>
      <c r="B14" s="172">
        <v>5</v>
      </c>
      <c r="C14" s="172" t="s">
        <v>237</v>
      </c>
      <c r="D14" s="148">
        <v>2820.14</v>
      </c>
      <c r="E14" s="149">
        <v>2585.79</v>
      </c>
      <c r="F14" s="150">
        <v>3035.62</v>
      </c>
      <c r="G14" s="148">
        <v>2910.14</v>
      </c>
      <c r="H14" s="149">
        <v>2587.41</v>
      </c>
      <c r="I14" s="150">
        <v>3125.75</v>
      </c>
      <c r="J14" s="148">
        <v>2960.14</v>
      </c>
      <c r="K14" s="149">
        <v>2588.0500000000002</v>
      </c>
      <c r="L14" s="150">
        <v>3175.81</v>
      </c>
    </row>
    <row r="15" spans="1:12" s="8" customFormat="1" x14ac:dyDescent="0.2">
      <c r="A15" s="147">
        <v>4</v>
      </c>
      <c r="B15" s="172">
        <v>6</v>
      </c>
      <c r="C15" s="172" t="s">
        <v>238</v>
      </c>
      <c r="D15" s="148">
        <v>2873.7</v>
      </c>
      <c r="E15" s="149">
        <v>2634.4</v>
      </c>
      <c r="F15" s="150">
        <v>3093.27</v>
      </c>
      <c r="G15" s="148">
        <v>2963.7</v>
      </c>
      <c r="H15" s="149">
        <v>2635.03</v>
      </c>
      <c r="I15" s="150">
        <v>3183.28</v>
      </c>
      <c r="J15" s="148">
        <v>3013.7</v>
      </c>
      <c r="K15" s="149">
        <v>2634.88</v>
      </c>
      <c r="L15" s="150">
        <v>3233.27</v>
      </c>
    </row>
    <row r="16" spans="1:12" x14ac:dyDescent="0.25">
      <c r="A16" s="9">
        <v>5</v>
      </c>
      <c r="B16" s="4">
        <v>1</v>
      </c>
      <c r="C16" s="4" t="s">
        <v>136</v>
      </c>
      <c r="D16" s="10">
        <v>2394.63</v>
      </c>
      <c r="E16" s="14">
        <v>2195.64</v>
      </c>
      <c r="F16" s="12">
        <v>2577.6</v>
      </c>
      <c r="G16" s="10">
        <v>2497.6</v>
      </c>
      <c r="H16" s="14">
        <v>2220.62</v>
      </c>
      <c r="I16" s="12">
        <v>2682.65</v>
      </c>
      <c r="J16" s="10">
        <v>2547.6</v>
      </c>
      <c r="K16" s="11">
        <v>2227.37</v>
      </c>
      <c r="L16" s="12">
        <v>2733.21</v>
      </c>
    </row>
    <row r="17" spans="1:12" x14ac:dyDescent="0.25">
      <c r="A17" s="9">
        <v>5</v>
      </c>
      <c r="B17" s="4">
        <v>2</v>
      </c>
      <c r="C17" s="4" t="s">
        <v>137</v>
      </c>
      <c r="D17" s="10">
        <v>2617.73</v>
      </c>
      <c r="E17" s="14">
        <v>2400.1999999999998</v>
      </c>
      <c r="F17" s="12">
        <v>2817.74</v>
      </c>
      <c r="G17" s="10">
        <v>2707.73</v>
      </c>
      <c r="H17" s="11">
        <v>2407.44</v>
      </c>
      <c r="I17" s="12">
        <v>2908.34</v>
      </c>
      <c r="J17" s="10">
        <v>2757.73</v>
      </c>
      <c r="K17" s="11">
        <v>2411.08</v>
      </c>
      <c r="L17" s="12">
        <v>2958.65</v>
      </c>
    </row>
    <row r="18" spans="1:12" x14ac:dyDescent="0.25">
      <c r="A18" s="9">
        <v>5</v>
      </c>
      <c r="B18" s="4">
        <v>3</v>
      </c>
      <c r="C18" s="4" t="s">
        <v>138</v>
      </c>
      <c r="D18" s="10">
        <v>2736.79</v>
      </c>
      <c r="E18" s="11">
        <v>2509.36</v>
      </c>
      <c r="F18" s="12">
        <v>2945.9</v>
      </c>
      <c r="G18" s="10">
        <v>2826.79</v>
      </c>
      <c r="H18" s="11">
        <v>2513.3000000000002</v>
      </c>
      <c r="I18" s="12">
        <v>3036.23</v>
      </c>
      <c r="J18" s="10">
        <v>2876.79</v>
      </c>
      <c r="K18" s="11">
        <v>2515.1799999999998</v>
      </c>
      <c r="L18" s="12">
        <v>3086.38</v>
      </c>
    </row>
    <row r="19" spans="1:12" x14ac:dyDescent="0.25">
      <c r="A19" s="9">
        <v>5</v>
      </c>
      <c r="B19" s="4">
        <v>4</v>
      </c>
      <c r="C19" s="4" t="s">
        <v>139</v>
      </c>
      <c r="D19" s="10">
        <v>2849.89</v>
      </c>
      <c r="E19" s="11">
        <v>2613.06</v>
      </c>
      <c r="F19" s="12">
        <v>3067.64</v>
      </c>
      <c r="G19" s="10">
        <v>2939.89</v>
      </c>
      <c r="H19" s="11">
        <v>2629.26</v>
      </c>
      <c r="I19" s="12">
        <v>3157.71</v>
      </c>
      <c r="J19" s="10">
        <v>2989.89</v>
      </c>
      <c r="K19" s="11">
        <v>2614.06</v>
      </c>
      <c r="L19" s="12">
        <v>3207.72</v>
      </c>
    </row>
    <row r="20" spans="1:12" x14ac:dyDescent="0.25">
      <c r="A20" s="9">
        <v>5</v>
      </c>
      <c r="B20" s="4">
        <v>5</v>
      </c>
      <c r="C20" s="4" t="s">
        <v>140</v>
      </c>
      <c r="D20" s="10">
        <v>2939.19</v>
      </c>
      <c r="E20" s="11">
        <v>2694.94</v>
      </c>
      <c r="F20" s="12">
        <v>3163.76</v>
      </c>
      <c r="G20" s="10">
        <v>3030.89</v>
      </c>
      <c r="H20" s="11">
        <v>2694.76</v>
      </c>
      <c r="I20" s="12">
        <v>3255.45</v>
      </c>
      <c r="J20" s="10">
        <v>3080.89</v>
      </c>
      <c r="K20" s="11">
        <v>2693.62</v>
      </c>
      <c r="L20" s="12">
        <v>3305.35</v>
      </c>
    </row>
    <row r="21" spans="1:12" x14ac:dyDescent="0.25">
      <c r="A21" s="9">
        <v>5</v>
      </c>
      <c r="B21" s="4">
        <v>6</v>
      </c>
      <c r="C21" s="4" t="s">
        <v>141</v>
      </c>
      <c r="D21" s="10">
        <v>2998.72</v>
      </c>
      <c r="E21" s="11">
        <v>2749.53</v>
      </c>
      <c r="F21" s="12">
        <v>3227.84</v>
      </c>
      <c r="G21" s="10">
        <v>3092.28</v>
      </c>
      <c r="H21" s="11">
        <v>2749.35</v>
      </c>
      <c r="I21" s="12">
        <v>3321.39</v>
      </c>
      <c r="J21" s="10">
        <v>3142.28</v>
      </c>
      <c r="K21" s="11">
        <v>2747.3</v>
      </c>
      <c r="L21" s="12">
        <v>3371.22</v>
      </c>
    </row>
    <row r="22" spans="1:12" x14ac:dyDescent="0.25">
      <c r="A22" s="16">
        <v>6</v>
      </c>
      <c r="B22" s="17">
        <v>1</v>
      </c>
      <c r="C22" s="17" t="s">
        <v>142</v>
      </c>
      <c r="D22" s="10">
        <v>2494.17</v>
      </c>
      <c r="E22" s="11">
        <v>2297.63</v>
      </c>
      <c r="F22" s="12">
        <v>2685.63</v>
      </c>
      <c r="G22" s="10">
        <v>2601.42</v>
      </c>
      <c r="H22" s="11">
        <v>2325.67</v>
      </c>
      <c r="I22" s="12">
        <v>2795.22</v>
      </c>
      <c r="J22" s="10">
        <v>2651.42</v>
      </c>
      <c r="K22" s="11">
        <v>2336.96</v>
      </c>
      <c r="L22" s="12">
        <v>2846.16</v>
      </c>
    </row>
    <row r="23" spans="1:12" x14ac:dyDescent="0.25">
      <c r="A23" s="16">
        <v>6</v>
      </c>
      <c r="B23" s="17">
        <v>2</v>
      </c>
      <c r="C23" s="17" t="s">
        <v>143</v>
      </c>
      <c r="D23" s="10">
        <v>2724.88</v>
      </c>
      <c r="E23" s="11">
        <v>2510.16</v>
      </c>
      <c r="F23" s="12">
        <v>2934.06</v>
      </c>
      <c r="G23" s="10">
        <v>2814.88</v>
      </c>
      <c r="H23" s="11">
        <v>2516.5</v>
      </c>
      <c r="I23" s="12">
        <v>3024.58</v>
      </c>
      <c r="J23" s="10">
        <v>2864.88</v>
      </c>
      <c r="K23" s="11">
        <v>2525.11</v>
      </c>
      <c r="L23" s="12">
        <v>3075.3</v>
      </c>
    </row>
    <row r="24" spans="1:12" x14ac:dyDescent="0.25">
      <c r="A24" s="16">
        <v>6</v>
      </c>
      <c r="B24" s="17">
        <v>3</v>
      </c>
      <c r="C24" s="17" t="s">
        <v>144</v>
      </c>
      <c r="D24" s="10">
        <v>2843.94</v>
      </c>
      <c r="E24" s="11">
        <v>2619.84</v>
      </c>
      <c r="F24" s="12">
        <v>3062.25</v>
      </c>
      <c r="G24" s="10">
        <v>2933.94</v>
      </c>
      <c r="H24" s="11">
        <v>2622.94</v>
      </c>
      <c r="I24" s="12">
        <v>3152.51</v>
      </c>
      <c r="J24" s="10">
        <v>2983.94</v>
      </c>
      <c r="K24" s="11">
        <v>2630.04</v>
      </c>
      <c r="L24" s="12">
        <v>3203.11</v>
      </c>
    </row>
    <row r="25" spans="1:12" x14ac:dyDescent="0.25">
      <c r="A25" s="16">
        <v>6</v>
      </c>
      <c r="B25" s="17">
        <v>4</v>
      </c>
      <c r="C25" s="17" t="s">
        <v>145</v>
      </c>
      <c r="D25" s="10">
        <v>2963.01</v>
      </c>
      <c r="E25" s="11">
        <v>2729.52</v>
      </c>
      <c r="F25" s="12">
        <v>3190.47</v>
      </c>
      <c r="G25" s="10">
        <v>3055.46</v>
      </c>
      <c r="H25" s="11">
        <v>2731.58</v>
      </c>
      <c r="I25" s="12">
        <v>3283.09</v>
      </c>
      <c r="J25" s="10">
        <v>3105.46</v>
      </c>
      <c r="K25" s="11">
        <v>2737.15</v>
      </c>
      <c r="L25" s="12">
        <v>3333.55</v>
      </c>
    </row>
    <row r="26" spans="1:12" x14ac:dyDescent="0.25">
      <c r="A26" s="16">
        <v>6</v>
      </c>
      <c r="B26" s="17">
        <v>5</v>
      </c>
      <c r="C26" s="17" t="s">
        <v>146</v>
      </c>
      <c r="D26" s="10">
        <v>3040.38</v>
      </c>
      <c r="E26" s="11">
        <v>2800.8</v>
      </c>
      <c r="F26" s="12">
        <v>3273.78</v>
      </c>
      <c r="G26" s="10">
        <v>3135.24</v>
      </c>
      <c r="H26" s="11">
        <v>2802.9</v>
      </c>
      <c r="I26" s="12">
        <v>3368.81</v>
      </c>
      <c r="J26" s="10">
        <v>3185.24</v>
      </c>
      <c r="K26" s="11">
        <v>2807.47</v>
      </c>
      <c r="L26" s="12">
        <v>3419.19</v>
      </c>
    </row>
    <row r="27" spans="1:12" x14ac:dyDescent="0.25">
      <c r="A27" s="16">
        <v>6</v>
      </c>
      <c r="B27" s="17">
        <v>6</v>
      </c>
      <c r="C27" s="17" t="s">
        <v>147</v>
      </c>
      <c r="D27" s="10">
        <v>3123.72</v>
      </c>
      <c r="E27" s="11">
        <v>2877.57</v>
      </c>
      <c r="F27" s="12">
        <v>3363.51</v>
      </c>
      <c r="G27" s="10">
        <v>3221.18</v>
      </c>
      <c r="H27" s="11">
        <v>2879.73</v>
      </c>
      <c r="I27" s="12">
        <v>3461.15</v>
      </c>
      <c r="J27" s="10">
        <v>3271.18</v>
      </c>
      <c r="K27" s="11">
        <v>2883.22</v>
      </c>
      <c r="L27" s="12">
        <v>3511.44</v>
      </c>
    </row>
    <row r="28" spans="1:12" x14ac:dyDescent="0.25">
      <c r="A28" s="16">
        <v>7</v>
      </c>
      <c r="B28" s="17">
        <v>1</v>
      </c>
      <c r="C28" s="17" t="s">
        <v>148</v>
      </c>
      <c r="D28" s="10">
        <v>2537.7199999999998</v>
      </c>
      <c r="E28" s="11">
        <v>2337.75</v>
      </c>
      <c r="F28" s="12">
        <v>2732.53</v>
      </c>
      <c r="G28" s="10">
        <v>2646.84</v>
      </c>
      <c r="H28" s="11">
        <v>2366.27</v>
      </c>
      <c r="I28" s="12">
        <v>2844.02</v>
      </c>
      <c r="J28" s="10">
        <v>2696.84</v>
      </c>
      <c r="K28" s="11">
        <v>2376.9899999999998</v>
      </c>
      <c r="L28" s="12">
        <v>2894.92</v>
      </c>
    </row>
    <row r="29" spans="1:12" x14ac:dyDescent="0.25">
      <c r="A29" s="16">
        <v>7</v>
      </c>
      <c r="B29" s="17">
        <v>2</v>
      </c>
      <c r="C29" s="17" t="s">
        <v>149</v>
      </c>
      <c r="D29" s="10">
        <v>2772.5</v>
      </c>
      <c r="E29" s="11">
        <v>2554.0300000000002</v>
      </c>
      <c r="F29" s="12">
        <v>2985.33</v>
      </c>
      <c r="G29" s="10">
        <v>2862.5</v>
      </c>
      <c r="H29" s="11">
        <v>2559.08</v>
      </c>
      <c r="I29" s="12">
        <v>3075.75</v>
      </c>
      <c r="J29" s="10">
        <v>2912.5</v>
      </c>
      <c r="K29" s="11">
        <v>2567.08</v>
      </c>
      <c r="L29" s="12">
        <v>3126.42</v>
      </c>
    </row>
    <row r="30" spans="1:12" x14ac:dyDescent="0.25">
      <c r="A30" s="16">
        <v>7</v>
      </c>
      <c r="B30" s="17">
        <v>3</v>
      </c>
      <c r="C30" s="17" t="s">
        <v>150</v>
      </c>
      <c r="D30" s="10">
        <v>2933.23</v>
      </c>
      <c r="E30" s="11">
        <v>2702.09</v>
      </c>
      <c r="F30" s="12">
        <v>3158.4</v>
      </c>
      <c r="G30" s="10">
        <v>3024.75</v>
      </c>
      <c r="H30" s="11">
        <v>2704.13</v>
      </c>
      <c r="I30" s="12">
        <v>3250.09</v>
      </c>
      <c r="J30" s="10">
        <v>3074.75</v>
      </c>
      <c r="K30" s="11">
        <v>2710.08</v>
      </c>
      <c r="L30" s="12">
        <v>3300.59</v>
      </c>
    </row>
    <row r="31" spans="1:12" x14ac:dyDescent="0.25">
      <c r="A31" s="16">
        <v>7</v>
      </c>
      <c r="B31" s="17">
        <v>4</v>
      </c>
      <c r="C31" s="17" t="s">
        <v>151</v>
      </c>
      <c r="D31" s="10">
        <v>3052.29</v>
      </c>
      <c r="E31" s="11">
        <v>2811.77</v>
      </c>
      <c r="F31" s="12">
        <v>3286.6</v>
      </c>
      <c r="G31" s="10">
        <v>3147.52</v>
      </c>
      <c r="H31" s="11">
        <v>2813.88</v>
      </c>
      <c r="I31" s="12">
        <v>3382</v>
      </c>
      <c r="J31" s="10">
        <v>3197.52</v>
      </c>
      <c r="K31" s="11">
        <v>2818.29</v>
      </c>
      <c r="L31" s="12">
        <v>3432.37</v>
      </c>
    </row>
    <row r="32" spans="1:12" x14ac:dyDescent="0.25">
      <c r="A32" s="16">
        <v>7</v>
      </c>
      <c r="B32" s="17">
        <v>5</v>
      </c>
      <c r="C32" s="17" t="s">
        <v>152</v>
      </c>
      <c r="D32" s="10">
        <v>3147.55</v>
      </c>
      <c r="E32" s="11">
        <v>2899.52</v>
      </c>
      <c r="F32" s="12">
        <v>3389.17</v>
      </c>
      <c r="G32" s="10">
        <v>3245.75</v>
      </c>
      <c r="H32" s="11">
        <v>2901.7</v>
      </c>
      <c r="I32" s="12">
        <v>3487.55</v>
      </c>
      <c r="J32" s="10">
        <v>3295.75</v>
      </c>
      <c r="K32" s="11">
        <v>2904.87</v>
      </c>
      <c r="L32" s="12">
        <v>3537.82</v>
      </c>
    </row>
    <row r="33" spans="1:12" x14ac:dyDescent="0.25">
      <c r="A33" s="16">
        <v>7</v>
      </c>
      <c r="B33" s="17">
        <v>6</v>
      </c>
      <c r="C33" s="17" t="s">
        <v>153</v>
      </c>
      <c r="D33" s="10">
        <v>3230.87</v>
      </c>
      <c r="E33" s="11">
        <v>2976.28</v>
      </c>
      <c r="F33" s="12">
        <v>3478.89</v>
      </c>
      <c r="G33" s="10">
        <v>3331.67</v>
      </c>
      <c r="H33" s="11">
        <v>2978.51</v>
      </c>
      <c r="I33" s="12">
        <v>3579.87</v>
      </c>
      <c r="J33" s="10">
        <v>3381.67</v>
      </c>
      <c r="K33" s="11">
        <v>2980.6</v>
      </c>
      <c r="L33" s="12">
        <v>3630.05</v>
      </c>
    </row>
    <row r="34" spans="1:12" x14ac:dyDescent="0.25">
      <c r="A34" s="9">
        <v>8</v>
      </c>
      <c r="B34" s="4">
        <v>1</v>
      </c>
      <c r="C34" s="4" t="s">
        <v>154</v>
      </c>
      <c r="D34" s="13">
        <v>2699.45</v>
      </c>
      <c r="E34" s="14">
        <v>2486.73</v>
      </c>
      <c r="F34" s="15">
        <v>2906.67</v>
      </c>
      <c r="G34" s="10">
        <v>2815.53</v>
      </c>
      <c r="H34" s="11">
        <v>2517.08</v>
      </c>
      <c r="I34" s="12">
        <v>3025.28</v>
      </c>
      <c r="J34" s="10">
        <v>2866.21</v>
      </c>
      <c r="K34" s="11">
        <v>2526.2800000000002</v>
      </c>
      <c r="L34" s="12">
        <v>3076.73</v>
      </c>
    </row>
    <row r="35" spans="1:12" x14ac:dyDescent="0.25">
      <c r="A35" s="9">
        <v>8</v>
      </c>
      <c r="B35" s="4">
        <v>2</v>
      </c>
      <c r="C35" s="27" t="s">
        <v>155</v>
      </c>
      <c r="D35" s="10">
        <v>2945.15</v>
      </c>
      <c r="E35" s="11">
        <v>2713.07</v>
      </c>
      <c r="F35" s="12">
        <v>3171.23</v>
      </c>
      <c r="G35" s="10">
        <v>3037.04</v>
      </c>
      <c r="H35" s="11">
        <v>2715.11</v>
      </c>
      <c r="I35" s="12">
        <v>3263.29</v>
      </c>
      <c r="J35" s="10">
        <v>3087.04</v>
      </c>
      <c r="K35" s="11">
        <v>2720.92</v>
      </c>
      <c r="L35" s="12">
        <v>3313.78</v>
      </c>
    </row>
    <row r="36" spans="1:12" x14ac:dyDescent="0.25">
      <c r="A36" s="9">
        <v>8</v>
      </c>
      <c r="B36" s="4">
        <v>3</v>
      </c>
      <c r="C36" s="4" t="s">
        <v>156</v>
      </c>
      <c r="D36" s="10">
        <v>3064.19</v>
      </c>
      <c r="E36" s="11">
        <v>2822.73</v>
      </c>
      <c r="F36" s="12">
        <v>3299.41</v>
      </c>
      <c r="G36" s="10">
        <v>3159.79</v>
      </c>
      <c r="H36" s="11">
        <v>2824.85</v>
      </c>
      <c r="I36" s="12">
        <v>3395.19</v>
      </c>
      <c r="J36" s="10">
        <v>3209.79</v>
      </c>
      <c r="K36" s="11">
        <v>2829.11</v>
      </c>
      <c r="L36" s="12">
        <v>3445.54</v>
      </c>
    </row>
    <row r="37" spans="1:12" x14ac:dyDescent="0.25">
      <c r="A37" s="9">
        <v>8</v>
      </c>
      <c r="B37" s="4">
        <v>4</v>
      </c>
      <c r="C37" s="4" t="s">
        <v>157</v>
      </c>
      <c r="D37" s="10">
        <v>3177.31</v>
      </c>
      <c r="E37" s="11">
        <v>2926.94</v>
      </c>
      <c r="F37" s="12">
        <v>3421.22</v>
      </c>
      <c r="G37" s="10">
        <v>3276.44</v>
      </c>
      <c r="H37" s="11">
        <v>2929.14</v>
      </c>
      <c r="I37" s="12">
        <v>3520.53</v>
      </c>
      <c r="J37" s="10">
        <v>3326.44</v>
      </c>
      <c r="K37" s="11">
        <v>2931.92</v>
      </c>
      <c r="L37" s="12">
        <v>3570.76</v>
      </c>
    </row>
    <row r="38" spans="1:12" x14ac:dyDescent="0.25">
      <c r="A38" s="9">
        <v>8</v>
      </c>
      <c r="B38" s="4">
        <v>5</v>
      </c>
      <c r="C38" s="4" t="s">
        <v>158</v>
      </c>
      <c r="D38" s="10">
        <v>3302.32</v>
      </c>
      <c r="E38" s="11">
        <v>3042.1</v>
      </c>
      <c r="F38" s="12">
        <v>3555.82</v>
      </c>
      <c r="G38" s="10">
        <v>3405.35</v>
      </c>
      <c r="H38" s="11">
        <v>3044.38</v>
      </c>
      <c r="I38" s="12">
        <v>3659.04</v>
      </c>
      <c r="J38" s="10">
        <v>3455.35</v>
      </c>
      <c r="K38" s="11">
        <v>3045.55</v>
      </c>
      <c r="L38" s="12">
        <v>3709.14</v>
      </c>
    </row>
    <row r="39" spans="1:12" x14ac:dyDescent="0.25">
      <c r="A39" s="9">
        <v>8</v>
      </c>
      <c r="B39" s="4">
        <v>6</v>
      </c>
      <c r="C39" s="4" t="s">
        <v>159</v>
      </c>
      <c r="D39" s="10">
        <v>3379.7</v>
      </c>
      <c r="E39" s="11">
        <v>3113.38</v>
      </c>
      <c r="F39" s="12">
        <v>3639.14</v>
      </c>
      <c r="G39" s="10">
        <v>3485.15</v>
      </c>
      <c r="H39" s="11">
        <v>3115.72</v>
      </c>
      <c r="I39" s="12">
        <v>3744.79</v>
      </c>
      <c r="J39" s="10">
        <v>3535.15</v>
      </c>
      <c r="K39" s="11">
        <v>3115.88</v>
      </c>
      <c r="L39" s="12">
        <v>3794.8</v>
      </c>
    </row>
    <row r="40" spans="1:12" x14ac:dyDescent="0.25">
      <c r="A40" s="9" t="s">
        <v>160</v>
      </c>
      <c r="B40" s="4">
        <v>1</v>
      </c>
      <c r="C40" s="27" t="s">
        <v>161</v>
      </c>
      <c r="D40" s="10">
        <v>2873.64</v>
      </c>
      <c r="E40" s="11">
        <v>2231.67</v>
      </c>
      <c r="F40" s="12">
        <v>3059.61</v>
      </c>
      <c r="G40" s="10">
        <v>2997.21</v>
      </c>
      <c r="H40" s="11">
        <v>2257.1999999999998</v>
      </c>
      <c r="I40" s="12">
        <v>3185.3</v>
      </c>
      <c r="J40" s="10">
        <v>3051.16</v>
      </c>
      <c r="K40" s="11">
        <v>2268.54</v>
      </c>
      <c r="L40" s="12">
        <v>3240.2</v>
      </c>
    </row>
    <row r="41" spans="1:12" x14ac:dyDescent="0.25">
      <c r="A41" s="9" t="s">
        <v>160</v>
      </c>
      <c r="B41" s="4">
        <v>2</v>
      </c>
      <c r="C41" s="27" t="s">
        <v>162</v>
      </c>
      <c r="D41" s="10">
        <v>3129.67</v>
      </c>
      <c r="E41" s="11">
        <v>2430.5</v>
      </c>
      <c r="F41" s="12">
        <v>3332.21</v>
      </c>
      <c r="G41" s="10">
        <v>3227.32</v>
      </c>
      <c r="H41" s="11">
        <v>2430.4899999999998</v>
      </c>
      <c r="I41" s="12">
        <v>3429.86</v>
      </c>
      <c r="J41" s="10">
        <v>3277.32</v>
      </c>
      <c r="K41" s="11">
        <v>2436.69</v>
      </c>
      <c r="L41" s="12">
        <v>3480.37</v>
      </c>
    </row>
    <row r="42" spans="1:12" x14ac:dyDescent="0.25">
      <c r="A42" s="9" t="s">
        <v>160</v>
      </c>
      <c r="B42" s="4">
        <v>3</v>
      </c>
      <c r="C42" s="27" t="s">
        <v>163</v>
      </c>
      <c r="D42" s="10">
        <v>3177.31</v>
      </c>
      <c r="E42" s="11">
        <v>2467.5</v>
      </c>
      <c r="F42" s="12">
        <v>3382.93</v>
      </c>
      <c r="G42" s="10">
        <v>3276.44</v>
      </c>
      <c r="H42" s="11">
        <v>2467.4899999999998</v>
      </c>
      <c r="I42" s="12">
        <v>3482.06</v>
      </c>
      <c r="J42" s="10">
        <v>3326.44</v>
      </c>
      <c r="K42" s="11">
        <v>2473.21</v>
      </c>
      <c r="L42" s="12">
        <v>3532.54</v>
      </c>
    </row>
    <row r="43" spans="1:12" x14ac:dyDescent="0.25">
      <c r="A43" s="9" t="s">
        <v>160</v>
      </c>
      <c r="B43" s="4">
        <v>4</v>
      </c>
      <c r="C43" s="27" t="s">
        <v>164</v>
      </c>
      <c r="D43" s="10">
        <v>3272.55</v>
      </c>
      <c r="E43" s="11">
        <v>2541.46</v>
      </c>
      <c r="F43" s="12">
        <v>3484.33</v>
      </c>
      <c r="G43" s="10">
        <v>3374.65</v>
      </c>
      <c r="H43" s="11">
        <v>2541.4499999999998</v>
      </c>
      <c r="I43" s="12">
        <v>3586.43</v>
      </c>
      <c r="J43" s="10">
        <v>3424.65</v>
      </c>
      <c r="K43" s="11">
        <v>2546.23</v>
      </c>
      <c r="L43" s="12">
        <v>3636.83</v>
      </c>
    </row>
    <row r="44" spans="1:12" x14ac:dyDescent="0.25">
      <c r="A44" s="9" t="s">
        <v>160</v>
      </c>
      <c r="B44" s="4">
        <v>5</v>
      </c>
      <c r="C44" s="27" t="s">
        <v>165</v>
      </c>
      <c r="D44" s="10">
        <v>3667.36</v>
      </c>
      <c r="E44" s="11">
        <v>2848.07</v>
      </c>
      <c r="F44" s="12">
        <v>3904.69</v>
      </c>
      <c r="G44" s="10">
        <v>3781.78</v>
      </c>
      <c r="H44" s="11">
        <v>2848.06</v>
      </c>
      <c r="I44" s="12">
        <v>4019.11</v>
      </c>
      <c r="J44" s="10">
        <v>3831.78</v>
      </c>
      <c r="K44" s="11">
        <v>2848.93</v>
      </c>
      <c r="L44" s="12">
        <v>4069.1</v>
      </c>
    </row>
    <row r="45" spans="1:12" x14ac:dyDescent="0.25">
      <c r="A45" s="9" t="s">
        <v>160</v>
      </c>
      <c r="B45" s="4">
        <v>6</v>
      </c>
      <c r="C45" s="27" t="s">
        <v>166</v>
      </c>
      <c r="D45" s="10">
        <v>3777.39</v>
      </c>
      <c r="E45" s="11">
        <v>2933.52</v>
      </c>
      <c r="F45" s="12">
        <v>4021.85</v>
      </c>
      <c r="G45" s="10">
        <v>3895.24</v>
      </c>
      <c r="H45" s="11">
        <v>2933.51</v>
      </c>
      <c r="I45" s="12">
        <v>4139.6899999999996</v>
      </c>
      <c r="J45" s="10">
        <v>3945.49</v>
      </c>
      <c r="K45" s="11">
        <v>2933.47</v>
      </c>
      <c r="L45" s="12">
        <v>4189.9399999999996</v>
      </c>
    </row>
    <row r="46" spans="1:12" x14ac:dyDescent="0.25">
      <c r="A46" s="9" t="s">
        <v>167</v>
      </c>
      <c r="B46" s="4">
        <v>1</v>
      </c>
      <c r="C46" s="27" t="s">
        <v>168</v>
      </c>
      <c r="D46" s="10">
        <v>2873.64</v>
      </c>
      <c r="E46" s="11">
        <v>2231.67</v>
      </c>
      <c r="F46" s="12">
        <v>3059.61</v>
      </c>
      <c r="G46" s="10">
        <v>2997.21</v>
      </c>
      <c r="H46" s="11">
        <v>2257.1999999999998</v>
      </c>
      <c r="I46" s="12">
        <v>3185.3</v>
      </c>
      <c r="J46" s="10">
        <v>3051.16</v>
      </c>
      <c r="K46" s="11">
        <v>2268.54</v>
      </c>
      <c r="L46" s="12">
        <v>3240.2</v>
      </c>
    </row>
    <row r="47" spans="1:12" x14ac:dyDescent="0.25">
      <c r="A47" s="9" t="s">
        <v>167</v>
      </c>
      <c r="B47" s="4">
        <v>2</v>
      </c>
      <c r="C47" s="27" t="s">
        <v>169</v>
      </c>
      <c r="D47" s="10">
        <v>3129.67</v>
      </c>
      <c r="E47" s="11">
        <v>2430.5</v>
      </c>
      <c r="F47" s="12">
        <v>3332.21</v>
      </c>
      <c r="G47" s="10">
        <v>3227.32</v>
      </c>
      <c r="H47" s="11">
        <v>2430.4899999999998</v>
      </c>
      <c r="I47" s="12">
        <v>3429.86</v>
      </c>
      <c r="J47" s="10">
        <v>3277.32</v>
      </c>
      <c r="K47" s="11">
        <v>2436.69</v>
      </c>
      <c r="L47" s="12">
        <v>3480.37</v>
      </c>
    </row>
    <row r="48" spans="1:12" x14ac:dyDescent="0.25">
      <c r="A48" s="9" t="s">
        <v>167</v>
      </c>
      <c r="B48" s="4">
        <v>3</v>
      </c>
      <c r="C48" s="27" t="s">
        <v>170</v>
      </c>
      <c r="D48" s="10">
        <v>3272.55</v>
      </c>
      <c r="E48" s="11">
        <v>2541.46</v>
      </c>
      <c r="F48" s="12">
        <v>3484.33</v>
      </c>
      <c r="G48" s="10">
        <v>3374.65</v>
      </c>
      <c r="H48" s="11">
        <v>2541.4499999999998</v>
      </c>
      <c r="I48" s="12">
        <v>3586.43</v>
      </c>
      <c r="J48" s="10">
        <v>3424.65</v>
      </c>
      <c r="K48" s="11">
        <v>2546.23</v>
      </c>
      <c r="L48" s="12">
        <v>3636.83</v>
      </c>
    </row>
    <row r="49" spans="1:12" x14ac:dyDescent="0.25">
      <c r="A49" s="9" t="s">
        <v>167</v>
      </c>
      <c r="B49" s="4">
        <v>4</v>
      </c>
      <c r="C49" s="27" t="s">
        <v>171</v>
      </c>
      <c r="D49" s="10">
        <v>3667.36</v>
      </c>
      <c r="E49" s="11">
        <v>2848.07</v>
      </c>
      <c r="F49" s="12">
        <v>3904.69</v>
      </c>
      <c r="G49" s="10">
        <v>3781.78</v>
      </c>
      <c r="H49" s="11">
        <v>2848.06</v>
      </c>
      <c r="I49" s="12">
        <v>4019.11</v>
      </c>
      <c r="J49" s="10">
        <v>3831.78</v>
      </c>
      <c r="K49" s="11">
        <v>2848.93</v>
      </c>
      <c r="L49" s="12">
        <v>4069.19</v>
      </c>
    </row>
    <row r="50" spans="1:12" x14ac:dyDescent="0.25">
      <c r="A50" s="9" t="s">
        <v>167</v>
      </c>
      <c r="B50" s="4">
        <v>5</v>
      </c>
      <c r="C50" s="27" t="s">
        <v>172</v>
      </c>
      <c r="D50" s="10">
        <v>4000.09</v>
      </c>
      <c r="E50" s="11">
        <v>3106.47</v>
      </c>
      <c r="F50" s="12">
        <v>4258.96</v>
      </c>
      <c r="G50" s="10">
        <v>4124.8900000000003</v>
      </c>
      <c r="H50" s="11">
        <v>3106.45</v>
      </c>
      <c r="I50" s="12">
        <v>4383.76</v>
      </c>
      <c r="J50" s="10">
        <v>4178.1000000000004</v>
      </c>
      <c r="K50" s="11">
        <v>3106.42</v>
      </c>
      <c r="L50" s="12">
        <v>4436.96</v>
      </c>
    </row>
    <row r="51" spans="1:12" x14ac:dyDescent="0.25">
      <c r="A51" s="9" t="s">
        <v>167</v>
      </c>
      <c r="B51" s="4">
        <v>6</v>
      </c>
      <c r="C51" s="27" t="s">
        <v>173</v>
      </c>
      <c r="D51" s="10">
        <v>4120.1000000000004</v>
      </c>
      <c r="E51" s="11">
        <v>3199.67</v>
      </c>
      <c r="F51" s="12">
        <v>4386.7299999999996</v>
      </c>
      <c r="G51" s="10">
        <v>4248.6499999999996</v>
      </c>
      <c r="H51" s="11">
        <v>3199.66</v>
      </c>
      <c r="I51" s="12">
        <v>4515.28</v>
      </c>
      <c r="J51" s="10">
        <v>4303.46</v>
      </c>
      <c r="K51" s="11">
        <v>3199.62</v>
      </c>
      <c r="L51" s="12">
        <v>4570.09</v>
      </c>
    </row>
    <row r="52" spans="1:12" x14ac:dyDescent="0.25">
      <c r="A52" s="9">
        <v>10</v>
      </c>
      <c r="B52" s="4">
        <v>1</v>
      </c>
      <c r="C52" s="27" t="s">
        <v>181</v>
      </c>
      <c r="D52" s="10">
        <v>3228.23</v>
      </c>
      <c r="E52" s="11">
        <v>2507.04</v>
      </c>
      <c r="F52" s="12">
        <v>3437.15</v>
      </c>
      <c r="G52" s="10">
        <v>3367.04</v>
      </c>
      <c r="H52" s="11">
        <v>2535.7199999999998</v>
      </c>
      <c r="I52" s="12">
        <v>3578.35</v>
      </c>
      <c r="J52" s="10">
        <v>3427.65</v>
      </c>
      <c r="K52" s="11">
        <v>2548.46</v>
      </c>
      <c r="L52" s="12">
        <v>3640.02</v>
      </c>
    </row>
    <row r="53" spans="1:12" x14ac:dyDescent="0.25">
      <c r="A53" s="9">
        <v>10</v>
      </c>
      <c r="B53" s="4">
        <v>2</v>
      </c>
      <c r="C53" s="4" t="s">
        <v>182</v>
      </c>
      <c r="D53" s="10">
        <v>3502.94</v>
      </c>
      <c r="E53" s="11">
        <v>2720.38</v>
      </c>
      <c r="F53" s="12">
        <v>3729.63</v>
      </c>
      <c r="G53" s="10">
        <v>3612.23</v>
      </c>
      <c r="H53" s="11">
        <v>2720.37</v>
      </c>
      <c r="I53" s="12">
        <v>3838.92</v>
      </c>
      <c r="J53" s="10">
        <v>3662.23</v>
      </c>
      <c r="K53" s="11">
        <v>2722.87</v>
      </c>
      <c r="L53" s="12">
        <v>3889.13</v>
      </c>
    </row>
    <row r="54" spans="1:12" x14ac:dyDescent="0.25">
      <c r="A54" s="9">
        <v>10</v>
      </c>
      <c r="B54" s="4">
        <v>3</v>
      </c>
      <c r="C54" s="4" t="s">
        <v>183</v>
      </c>
      <c r="D54" s="10">
        <v>3763.34</v>
      </c>
      <c r="E54" s="11">
        <v>2922.61</v>
      </c>
      <c r="F54" s="12">
        <v>4006.89</v>
      </c>
      <c r="G54" s="10">
        <v>3880.76</v>
      </c>
      <c r="H54" s="11">
        <v>2922.6</v>
      </c>
      <c r="I54" s="12">
        <v>4124.3100000000004</v>
      </c>
      <c r="J54" s="10">
        <v>3930.82</v>
      </c>
      <c r="K54" s="11">
        <v>2922.56</v>
      </c>
      <c r="L54" s="12">
        <v>4174.3599999999997</v>
      </c>
    </row>
    <row r="55" spans="1:12" s="28" customFormat="1" x14ac:dyDescent="0.25">
      <c r="A55" s="16">
        <v>10</v>
      </c>
      <c r="B55" s="17">
        <v>4</v>
      </c>
      <c r="C55" s="17" t="s">
        <v>184</v>
      </c>
      <c r="D55" s="13">
        <v>4025.67</v>
      </c>
      <c r="E55" s="14">
        <v>3126.34</v>
      </c>
      <c r="F55" s="15">
        <v>4286.1899999999996</v>
      </c>
      <c r="G55" s="13">
        <v>4151.2700000000004</v>
      </c>
      <c r="H55" s="14">
        <v>3126.32</v>
      </c>
      <c r="I55" s="15">
        <v>4411.79</v>
      </c>
      <c r="J55" s="13">
        <v>4204.82</v>
      </c>
      <c r="K55" s="14">
        <v>3126.28</v>
      </c>
      <c r="L55" s="15">
        <v>4465.34</v>
      </c>
    </row>
    <row r="56" spans="1:12" x14ac:dyDescent="0.25">
      <c r="A56" s="9">
        <v>10</v>
      </c>
      <c r="B56" s="4">
        <v>5</v>
      </c>
      <c r="C56" s="4" t="s">
        <v>185</v>
      </c>
      <c r="D56" s="10">
        <v>4524.79</v>
      </c>
      <c r="E56" s="11">
        <v>3513.95</v>
      </c>
      <c r="F56" s="12">
        <v>4817.6099999999997</v>
      </c>
      <c r="G56" s="10">
        <v>4665.96</v>
      </c>
      <c r="H56" s="11">
        <v>3513.93</v>
      </c>
      <c r="I56" s="12">
        <v>4958.78</v>
      </c>
      <c r="J56" s="10">
        <v>4726.1499999999996</v>
      </c>
      <c r="K56" s="11">
        <v>3513.89</v>
      </c>
      <c r="L56" s="12">
        <v>5018.97</v>
      </c>
    </row>
    <row r="57" spans="1:12" x14ac:dyDescent="0.25">
      <c r="A57" s="9">
        <v>10</v>
      </c>
      <c r="B57" s="4">
        <v>6</v>
      </c>
      <c r="C57" s="18" t="s">
        <v>186</v>
      </c>
      <c r="D57" s="10">
        <v>4660.53</v>
      </c>
      <c r="E57" s="11">
        <v>3619.37</v>
      </c>
      <c r="F57" s="12">
        <v>4962.1400000000003</v>
      </c>
      <c r="G57" s="10">
        <v>4805.9399999999996</v>
      </c>
      <c r="H57" s="11">
        <v>3619.35</v>
      </c>
      <c r="I57" s="12">
        <v>5107.55</v>
      </c>
      <c r="J57" s="10">
        <v>4867.9399999999996</v>
      </c>
      <c r="K57" s="11">
        <v>3619.31</v>
      </c>
      <c r="L57" s="12">
        <v>5169.54</v>
      </c>
    </row>
    <row r="58" spans="1:12" x14ac:dyDescent="0.25">
      <c r="A58" s="9">
        <v>11</v>
      </c>
      <c r="B58" s="4">
        <v>1</v>
      </c>
      <c r="C58" s="4" t="s">
        <v>187</v>
      </c>
      <c r="D58" s="10">
        <v>3346.42</v>
      </c>
      <c r="E58" s="11">
        <v>2598.83</v>
      </c>
      <c r="F58" s="12">
        <v>3562.98</v>
      </c>
      <c r="G58" s="10">
        <v>3490.32</v>
      </c>
      <c r="H58" s="11">
        <v>2628.56</v>
      </c>
      <c r="I58" s="12">
        <v>3709.36</v>
      </c>
      <c r="J58" s="10">
        <v>3553.15</v>
      </c>
      <c r="K58" s="11">
        <v>2641.77</v>
      </c>
      <c r="L58" s="12">
        <v>3773.29</v>
      </c>
    </row>
    <row r="59" spans="1:12" x14ac:dyDescent="0.25">
      <c r="A59" s="9">
        <v>11</v>
      </c>
      <c r="B59" s="4">
        <v>2</v>
      </c>
      <c r="C59" s="4" t="s">
        <v>188</v>
      </c>
      <c r="D59" s="10">
        <v>3628.98</v>
      </c>
      <c r="E59" s="11">
        <v>2818.27</v>
      </c>
      <c r="F59" s="12">
        <v>3863.83</v>
      </c>
      <c r="G59" s="10">
        <v>3742.2</v>
      </c>
      <c r="H59" s="11">
        <v>2818.25</v>
      </c>
      <c r="I59" s="12">
        <v>3977.05</v>
      </c>
      <c r="J59" s="10">
        <v>3792.2</v>
      </c>
      <c r="K59" s="11">
        <v>2819.5</v>
      </c>
      <c r="L59" s="12">
        <v>4027.15</v>
      </c>
    </row>
    <row r="60" spans="1:12" x14ac:dyDescent="0.25">
      <c r="A60" s="9">
        <v>11</v>
      </c>
      <c r="B60" s="4">
        <v>3</v>
      </c>
      <c r="C60" s="4" t="s">
        <v>189</v>
      </c>
      <c r="D60" s="10">
        <v>3891.31</v>
      </c>
      <c r="E60" s="11">
        <v>3021.99</v>
      </c>
      <c r="F60" s="12">
        <v>4143.1400000000003</v>
      </c>
      <c r="G60" s="10">
        <v>4012.72</v>
      </c>
      <c r="H60" s="11">
        <v>3021.98</v>
      </c>
      <c r="I60" s="12">
        <v>4264.55</v>
      </c>
      <c r="J60" s="10">
        <v>4064.48</v>
      </c>
      <c r="K60" s="11">
        <v>3021.94</v>
      </c>
      <c r="L60" s="12">
        <v>4316.3</v>
      </c>
    </row>
    <row r="61" spans="1:12" x14ac:dyDescent="0.25">
      <c r="A61" s="9">
        <v>11</v>
      </c>
      <c r="B61" s="4">
        <v>4</v>
      </c>
      <c r="C61" s="4" t="s">
        <v>190</v>
      </c>
      <c r="D61" s="10">
        <v>4288.0200000000004</v>
      </c>
      <c r="E61" s="11">
        <v>3330.08</v>
      </c>
      <c r="F61" s="12">
        <v>4565.5200000000004</v>
      </c>
      <c r="G61" s="10">
        <v>4421.8100000000004</v>
      </c>
      <c r="H61" s="11">
        <v>3330.07</v>
      </c>
      <c r="I61" s="12">
        <v>4699.3100000000004</v>
      </c>
      <c r="J61" s="10">
        <v>4478.8500000000004</v>
      </c>
      <c r="K61" s="11">
        <v>3330.02</v>
      </c>
      <c r="L61" s="12">
        <v>4756.3500000000004</v>
      </c>
    </row>
    <row r="62" spans="1:12" x14ac:dyDescent="0.25">
      <c r="A62" s="9">
        <v>11</v>
      </c>
      <c r="B62" s="4">
        <v>5</v>
      </c>
      <c r="C62" s="4" t="s">
        <v>191</v>
      </c>
      <c r="D62" s="10">
        <v>4863.8999999999996</v>
      </c>
      <c r="E62" s="11">
        <v>3777.3</v>
      </c>
      <c r="F62" s="12">
        <v>5178.67</v>
      </c>
      <c r="G62" s="10">
        <v>5015.6499999999996</v>
      </c>
      <c r="H62" s="11">
        <v>3777.29</v>
      </c>
      <c r="I62" s="12">
        <v>5330.42</v>
      </c>
      <c r="J62" s="10">
        <v>5080.3500000000004</v>
      </c>
      <c r="K62" s="11">
        <v>3777.24</v>
      </c>
      <c r="L62" s="12">
        <v>5395.11</v>
      </c>
    </row>
    <row r="63" spans="1:12" x14ac:dyDescent="0.25">
      <c r="A63" s="9">
        <v>11</v>
      </c>
      <c r="B63" s="4">
        <v>6</v>
      </c>
      <c r="C63" s="18" t="s">
        <v>192</v>
      </c>
      <c r="D63" s="10">
        <v>5009.8100000000004</v>
      </c>
      <c r="E63" s="11">
        <v>3890.62</v>
      </c>
      <c r="F63" s="12">
        <v>5334.02</v>
      </c>
      <c r="G63" s="10">
        <v>5166.12</v>
      </c>
      <c r="H63" s="11">
        <v>3890.6</v>
      </c>
      <c r="I63" s="12">
        <v>5490.33</v>
      </c>
      <c r="J63" s="10">
        <v>5232.76</v>
      </c>
      <c r="K63" s="11">
        <v>3890.56</v>
      </c>
      <c r="L63" s="12">
        <v>5556.97</v>
      </c>
    </row>
    <row r="64" spans="1:12" x14ac:dyDescent="0.25">
      <c r="A64" s="9">
        <v>12</v>
      </c>
      <c r="B64" s="4">
        <v>1</v>
      </c>
      <c r="C64" s="4" t="s">
        <v>193</v>
      </c>
      <c r="D64" s="10">
        <v>3458.4</v>
      </c>
      <c r="E64" s="11">
        <v>1678.71</v>
      </c>
      <c r="F64" s="12">
        <v>3598.29</v>
      </c>
      <c r="G64" s="10">
        <v>3607.11</v>
      </c>
      <c r="H64" s="11">
        <v>1697.87</v>
      </c>
      <c r="I64" s="12">
        <v>3748.59</v>
      </c>
      <c r="J64" s="10">
        <v>3672.04</v>
      </c>
      <c r="K64" s="11">
        <v>1706.4</v>
      </c>
      <c r="L64" s="12">
        <v>3814.24</v>
      </c>
    </row>
    <row r="65" spans="1:12" x14ac:dyDescent="0.25">
      <c r="A65" s="9">
        <v>12</v>
      </c>
      <c r="B65" s="4">
        <v>2</v>
      </c>
      <c r="C65" s="4" t="s">
        <v>194</v>
      </c>
      <c r="D65" s="10">
        <v>3763.34</v>
      </c>
      <c r="E65" s="11">
        <v>1826.73</v>
      </c>
      <c r="F65" s="12">
        <v>3915.56</v>
      </c>
      <c r="G65" s="10">
        <v>3880.76</v>
      </c>
      <c r="H65" s="11">
        <v>1826.67</v>
      </c>
      <c r="I65" s="12">
        <v>4032.98</v>
      </c>
      <c r="J65" s="10">
        <v>3930.82</v>
      </c>
      <c r="K65" s="11">
        <v>1826.65</v>
      </c>
      <c r="L65" s="12">
        <v>4083.04</v>
      </c>
    </row>
    <row r="66" spans="1:12" x14ac:dyDescent="0.25">
      <c r="A66" s="9">
        <v>12</v>
      </c>
      <c r="B66" s="4">
        <v>3</v>
      </c>
      <c r="C66" s="4" t="s">
        <v>195</v>
      </c>
      <c r="D66" s="10">
        <v>4288.0200000000004</v>
      </c>
      <c r="E66" s="11">
        <v>2081.4</v>
      </c>
      <c r="F66" s="12">
        <v>4461.47</v>
      </c>
      <c r="G66" s="10">
        <v>4421.8100000000004</v>
      </c>
      <c r="H66" s="11">
        <v>2081.35</v>
      </c>
      <c r="I66" s="12">
        <v>4595.25</v>
      </c>
      <c r="J66" s="10">
        <v>4478.8500000000004</v>
      </c>
      <c r="K66" s="11">
        <v>2081.3200000000002</v>
      </c>
      <c r="L66" s="12">
        <v>4652.29</v>
      </c>
    </row>
    <row r="67" spans="1:12" x14ac:dyDescent="0.25">
      <c r="A67" s="9">
        <v>12</v>
      </c>
      <c r="B67" s="4">
        <v>4</v>
      </c>
      <c r="C67" s="4" t="s">
        <v>196</v>
      </c>
      <c r="D67" s="10">
        <v>4748.72</v>
      </c>
      <c r="E67" s="11">
        <v>2305.0300000000002</v>
      </c>
      <c r="F67" s="12">
        <v>4940.8</v>
      </c>
      <c r="G67" s="10">
        <v>4896.88</v>
      </c>
      <c r="H67" s="11">
        <v>2304.96</v>
      </c>
      <c r="I67" s="12">
        <v>5088.96</v>
      </c>
      <c r="J67" s="10">
        <v>4960.05</v>
      </c>
      <c r="K67" s="11">
        <v>2304.94</v>
      </c>
      <c r="L67" s="12">
        <v>5152.12</v>
      </c>
    </row>
    <row r="68" spans="1:12" x14ac:dyDescent="0.25">
      <c r="A68" s="9">
        <v>12</v>
      </c>
      <c r="B68" s="4">
        <v>5</v>
      </c>
      <c r="C68" s="4" t="s">
        <v>197</v>
      </c>
      <c r="D68" s="10">
        <v>5343.77</v>
      </c>
      <c r="E68" s="11">
        <v>2593.87</v>
      </c>
      <c r="F68" s="12">
        <v>5559.92</v>
      </c>
      <c r="G68" s="10">
        <v>5510.5</v>
      </c>
      <c r="H68" s="11">
        <v>2593.79</v>
      </c>
      <c r="I68" s="12">
        <v>5726.64</v>
      </c>
      <c r="J68" s="10">
        <v>5581.59</v>
      </c>
      <c r="K68" s="11">
        <v>2593.7600000000002</v>
      </c>
      <c r="L68" s="12">
        <v>5797.73</v>
      </c>
    </row>
    <row r="69" spans="1:12" x14ac:dyDescent="0.25">
      <c r="A69" s="9">
        <v>12</v>
      </c>
      <c r="B69" s="4">
        <v>6</v>
      </c>
      <c r="C69" s="18" t="s">
        <v>198</v>
      </c>
      <c r="D69" s="10">
        <v>5504.08</v>
      </c>
      <c r="E69" s="11">
        <v>2671.68</v>
      </c>
      <c r="F69" s="12">
        <v>5726.72</v>
      </c>
      <c r="G69" s="10">
        <v>5675.81</v>
      </c>
      <c r="H69" s="11">
        <v>2671.6</v>
      </c>
      <c r="I69" s="12">
        <v>5898.44</v>
      </c>
      <c r="J69" s="10">
        <v>5749.03</v>
      </c>
      <c r="K69" s="11">
        <v>2671.57</v>
      </c>
      <c r="L69" s="12">
        <v>5971.66</v>
      </c>
    </row>
    <row r="70" spans="1:12" x14ac:dyDescent="0.25">
      <c r="A70" s="9">
        <v>13</v>
      </c>
      <c r="B70" s="4">
        <v>1</v>
      </c>
      <c r="C70" s="4" t="s">
        <v>199</v>
      </c>
      <c r="D70" s="10">
        <v>3837.26</v>
      </c>
      <c r="E70" s="11">
        <v>1862.61</v>
      </c>
      <c r="F70" s="12">
        <v>3992.47</v>
      </c>
      <c r="G70" s="10">
        <v>4002.26</v>
      </c>
      <c r="H70" s="11">
        <v>1883.86</v>
      </c>
      <c r="I70" s="12">
        <v>4159.24</v>
      </c>
      <c r="J70" s="10">
        <v>4074.3</v>
      </c>
      <c r="K70" s="11">
        <v>1893.33</v>
      </c>
      <c r="L70" s="12">
        <v>4232.07</v>
      </c>
    </row>
    <row r="71" spans="1:12" x14ac:dyDescent="0.25">
      <c r="A71" s="9">
        <v>13</v>
      </c>
      <c r="B71" s="4">
        <v>2</v>
      </c>
      <c r="C71" s="4" t="s">
        <v>200</v>
      </c>
      <c r="D71" s="10">
        <v>4198.4399999999996</v>
      </c>
      <c r="E71" s="11">
        <v>2037.92</v>
      </c>
      <c r="F71" s="12">
        <v>4368.26</v>
      </c>
      <c r="G71" s="10">
        <v>4329.43</v>
      </c>
      <c r="H71" s="11">
        <v>2037.86</v>
      </c>
      <c r="I71" s="12">
        <v>4499.25</v>
      </c>
      <c r="J71" s="10">
        <v>4385.28</v>
      </c>
      <c r="K71" s="11">
        <v>2037.84</v>
      </c>
      <c r="L71" s="12">
        <v>4555.1000000000004</v>
      </c>
    </row>
    <row r="72" spans="1:12" x14ac:dyDescent="0.25">
      <c r="A72" s="9">
        <v>13</v>
      </c>
      <c r="B72" s="4">
        <v>3</v>
      </c>
      <c r="C72" s="4" t="s">
        <v>201</v>
      </c>
      <c r="D72" s="10">
        <v>4422.3900000000003</v>
      </c>
      <c r="E72" s="11">
        <v>2146.63</v>
      </c>
      <c r="F72" s="12">
        <v>4601.2700000000004</v>
      </c>
      <c r="G72" s="10">
        <v>4560.37</v>
      </c>
      <c r="H72" s="11">
        <v>2146.5700000000002</v>
      </c>
      <c r="I72" s="12">
        <v>4739.25</v>
      </c>
      <c r="J72" s="10">
        <v>4619.2</v>
      </c>
      <c r="K72" s="11">
        <v>2146.54</v>
      </c>
      <c r="L72" s="12">
        <v>4798.07</v>
      </c>
    </row>
    <row r="73" spans="1:12" x14ac:dyDescent="0.25">
      <c r="A73" s="9">
        <v>13</v>
      </c>
      <c r="B73" s="4">
        <v>4</v>
      </c>
      <c r="C73" s="4" t="s">
        <v>202</v>
      </c>
      <c r="D73" s="10">
        <v>4857.49</v>
      </c>
      <c r="E73" s="11">
        <v>2357.83</v>
      </c>
      <c r="F73" s="12">
        <v>5053.97</v>
      </c>
      <c r="G73" s="10">
        <v>5009.04</v>
      </c>
      <c r="H73" s="11">
        <v>2357.7600000000002</v>
      </c>
      <c r="I73" s="12">
        <v>5205.5200000000004</v>
      </c>
      <c r="J73" s="10">
        <v>5073.66</v>
      </c>
      <c r="K73" s="11">
        <v>2357.73</v>
      </c>
      <c r="L73" s="12">
        <v>5270.13</v>
      </c>
    </row>
    <row r="74" spans="1:12" x14ac:dyDescent="0.25">
      <c r="A74" s="9">
        <v>13</v>
      </c>
      <c r="B74" s="4">
        <v>5</v>
      </c>
      <c r="C74" s="4" t="s">
        <v>203</v>
      </c>
      <c r="D74" s="10">
        <v>5458.94</v>
      </c>
      <c r="E74" s="11">
        <v>2649.77</v>
      </c>
      <c r="F74" s="12">
        <v>5679.75</v>
      </c>
      <c r="G74" s="10">
        <v>5629.26</v>
      </c>
      <c r="H74" s="11">
        <v>2649.69</v>
      </c>
      <c r="I74" s="12">
        <v>5850.06</v>
      </c>
      <c r="J74" s="10">
        <v>5701.88</v>
      </c>
      <c r="K74" s="11">
        <v>2649.66</v>
      </c>
      <c r="L74" s="12">
        <v>5922.68</v>
      </c>
    </row>
    <row r="75" spans="1:12" x14ac:dyDescent="0.25">
      <c r="A75" s="9">
        <v>13</v>
      </c>
      <c r="B75" s="4">
        <v>6</v>
      </c>
      <c r="C75" s="18" t="s">
        <v>204</v>
      </c>
      <c r="D75" s="10">
        <v>5622.71</v>
      </c>
      <c r="E75" s="11">
        <v>2729.26</v>
      </c>
      <c r="F75" s="12">
        <v>5850.14</v>
      </c>
      <c r="G75" s="10">
        <v>5798.14</v>
      </c>
      <c r="H75" s="11">
        <v>2729.18</v>
      </c>
      <c r="I75" s="12">
        <v>6025.57</v>
      </c>
      <c r="J75" s="10">
        <v>5872.94</v>
      </c>
      <c r="K75" s="11">
        <v>2729.16</v>
      </c>
      <c r="L75" s="12">
        <v>6100.37</v>
      </c>
    </row>
    <row r="76" spans="1:12" x14ac:dyDescent="0.25">
      <c r="A76" s="9" t="s">
        <v>239</v>
      </c>
      <c r="B76" s="4">
        <v>2</v>
      </c>
      <c r="C76" s="4" t="s">
        <v>240</v>
      </c>
      <c r="D76" s="10">
        <v>4198.4399999999996</v>
      </c>
      <c r="E76" s="11">
        <v>2037.92</v>
      </c>
      <c r="F76" s="12">
        <v>4368.26</v>
      </c>
      <c r="G76" s="10">
        <v>4329.43</v>
      </c>
      <c r="H76" s="11">
        <v>2037.86</v>
      </c>
      <c r="I76" s="12">
        <v>4499.25</v>
      </c>
      <c r="J76" s="10">
        <v>4385.28</v>
      </c>
      <c r="K76" s="11">
        <v>2037.84</v>
      </c>
      <c r="L76" s="12">
        <v>4555.1000000000004</v>
      </c>
    </row>
    <row r="77" spans="1:12" x14ac:dyDescent="0.25">
      <c r="A77" s="9" t="s">
        <v>239</v>
      </c>
      <c r="B77" s="4">
        <v>3</v>
      </c>
      <c r="C77" s="4" t="s">
        <v>241</v>
      </c>
      <c r="D77" s="10">
        <v>4422.3900000000003</v>
      </c>
      <c r="E77" s="11">
        <v>2146.63</v>
      </c>
      <c r="F77" s="12">
        <v>4601.2700000000004</v>
      </c>
      <c r="G77" s="10">
        <v>4560.37</v>
      </c>
      <c r="H77" s="11">
        <v>2146.5700000000002</v>
      </c>
      <c r="I77" s="12">
        <v>4739.25</v>
      </c>
      <c r="J77" s="10">
        <v>4619.2</v>
      </c>
      <c r="K77" s="11">
        <v>2146.54</v>
      </c>
      <c r="L77" s="12">
        <v>4798.07</v>
      </c>
    </row>
    <row r="78" spans="1:12" x14ac:dyDescent="0.25">
      <c r="A78" s="9" t="s">
        <v>239</v>
      </c>
      <c r="B78" s="4">
        <v>4</v>
      </c>
      <c r="C78" s="4" t="s">
        <v>242</v>
      </c>
      <c r="D78" s="10">
        <v>5209.41</v>
      </c>
      <c r="E78" s="11">
        <v>1770.16</v>
      </c>
      <c r="F78" s="12">
        <v>5356.92</v>
      </c>
      <c r="G78" s="10">
        <v>5371.94</v>
      </c>
      <c r="H78" s="11">
        <v>1770.05</v>
      </c>
      <c r="I78" s="12">
        <v>5519.44</v>
      </c>
      <c r="J78" s="10">
        <v>5441.24</v>
      </c>
      <c r="K78" s="11">
        <v>1770.04</v>
      </c>
      <c r="L78" s="12">
        <v>5588.74</v>
      </c>
    </row>
    <row r="79" spans="1:12" x14ac:dyDescent="0.25">
      <c r="A79" s="9" t="s">
        <v>239</v>
      </c>
      <c r="B79" s="4">
        <v>5</v>
      </c>
      <c r="C79" s="4" t="s">
        <v>243</v>
      </c>
      <c r="D79" s="10">
        <v>5817.26</v>
      </c>
      <c r="E79" s="11">
        <v>1976.7</v>
      </c>
      <c r="F79" s="12">
        <v>5981.98</v>
      </c>
      <c r="G79" s="10">
        <v>5998.76</v>
      </c>
      <c r="H79" s="11">
        <v>1976.59</v>
      </c>
      <c r="I79" s="12">
        <v>6163.47</v>
      </c>
      <c r="J79" s="10">
        <v>6076.14</v>
      </c>
      <c r="K79" s="11">
        <v>1976.57</v>
      </c>
      <c r="L79" s="12">
        <v>6240.85</v>
      </c>
    </row>
    <row r="80" spans="1:12" x14ac:dyDescent="0.25">
      <c r="A80" s="9" t="s">
        <v>239</v>
      </c>
      <c r="B80" s="4">
        <v>6</v>
      </c>
      <c r="C80" s="4" t="s">
        <v>244</v>
      </c>
      <c r="D80" s="10">
        <v>5991.78</v>
      </c>
      <c r="E80" s="11">
        <v>2036.01</v>
      </c>
      <c r="F80" s="12">
        <v>6161.44</v>
      </c>
      <c r="G80" s="10">
        <v>6178.72</v>
      </c>
      <c r="H80" s="11">
        <v>2035.89</v>
      </c>
      <c r="I80" s="12">
        <v>6348.37</v>
      </c>
      <c r="J80" s="10">
        <v>6258.43</v>
      </c>
      <c r="K80" s="11">
        <v>2035.87</v>
      </c>
      <c r="L80" s="12">
        <v>6428.08</v>
      </c>
    </row>
    <row r="81" spans="1:12" x14ac:dyDescent="0.25">
      <c r="A81" s="9">
        <v>14</v>
      </c>
      <c r="B81" s="4">
        <v>1</v>
      </c>
      <c r="C81" s="4" t="s">
        <v>205</v>
      </c>
      <c r="D81" s="10">
        <v>4161.82</v>
      </c>
      <c r="E81" s="11">
        <v>1414.19</v>
      </c>
      <c r="F81" s="12">
        <v>4279.66</v>
      </c>
      <c r="G81" s="10">
        <v>4340.78</v>
      </c>
      <c r="H81" s="11">
        <v>1430.29</v>
      </c>
      <c r="I81" s="12">
        <v>4459.97</v>
      </c>
      <c r="J81" s="10">
        <v>4418.91</v>
      </c>
      <c r="K81" s="11">
        <v>1437.47</v>
      </c>
      <c r="L81" s="12">
        <v>4538.6899999999996</v>
      </c>
    </row>
    <row r="82" spans="1:12" x14ac:dyDescent="0.25">
      <c r="A82" s="9">
        <v>14</v>
      </c>
      <c r="B82" s="4">
        <v>2</v>
      </c>
      <c r="C82" s="4" t="s">
        <v>206</v>
      </c>
      <c r="D82" s="10">
        <v>4550.3500000000004</v>
      </c>
      <c r="E82" s="11">
        <v>1546.21</v>
      </c>
      <c r="F82" s="12">
        <v>4679.2</v>
      </c>
      <c r="G82" s="10">
        <v>4692.32</v>
      </c>
      <c r="H82" s="11">
        <v>1546.12</v>
      </c>
      <c r="I82" s="12">
        <v>4821.16</v>
      </c>
      <c r="J82" s="10">
        <v>4752.8500000000004</v>
      </c>
      <c r="K82" s="11">
        <v>1546.1</v>
      </c>
      <c r="L82" s="12">
        <v>4881.6899999999996</v>
      </c>
    </row>
    <row r="83" spans="1:12" x14ac:dyDescent="0.25">
      <c r="A83" s="9">
        <v>14</v>
      </c>
      <c r="B83" s="4">
        <v>3</v>
      </c>
      <c r="C83" s="4" t="s">
        <v>207</v>
      </c>
      <c r="D83" s="10">
        <v>4812.7</v>
      </c>
      <c r="E83" s="11">
        <v>1635.36</v>
      </c>
      <c r="F83" s="12">
        <v>4948.9799999999996</v>
      </c>
      <c r="G83" s="10">
        <v>4962.8599999999997</v>
      </c>
      <c r="H83" s="11">
        <v>1635.26</v>
      </c>
      <c r="I83" s="12">
        <v>5099.13</v>
      </c>
      <c r="J83" s="10">
        <v>5026.88</v>
      </c>
      <c r="K83" s="11">
        <v>1635.24</v>
      </c>
      <c r="L83" s="12">
        <v>5163.1499999999996</v>
      </c>
    </row>
    <row r="84" spans="1:12" x14ac:dyDescent="0.25">
      <c r="A84" s="9">
        <v>14</v>
      </c>
      <c r="B84" s="4">
        <v>4</v>
      </c>
      <c r="C84" s="4" t="s">
        <v>208</v>
      </c>
      <c r="D84" s="10">
        <v>5209.41</v>
      </c>
      <c r="E84" s="11">
        <v>1770.16</v>
      </c>
      <c r="F84" s="12">
        <v>5356.92</v>
      </c>
      <c r="G84" s="10">
        <v>5371.94</v>
      </c>
      <c r="H84" s="11">
        <v>1770.05</v>
      </c>
      <c r="I84" s="12">
        <v>5519.44</v>
      </c>
      <c r="J84" s="10">
        <v>5441.24</v>
      </c>
      <c r="K84" s="11">
        <v>1770.04</v>
      </c>
      <c r="L84" s="12">
        <v>5588.74</v>
      </c>
    </row>
    <row r="85" spans="1:12" x14ac:dyDescent="0.25">
      <c r="A85" s="9">
        <v>14</v>
      </c>
      <c r="B85" s="4">
        <v>5</v>
      </c>
      <c r="C85" s="4" t="s">
        <v>209</v>
      </c>
      <c r="D85" s="10">
        <v>5817.26</v>
      </c>
      <c r="E85" s="11">
        <v>1976.7</v>
      </c>
      <c r="F85" s="12">
        <v>5981.98</v>
      </c>
      <c r="G85" s="10">
        <v>5998.76</v>
      </c>
      <c r="H85" s="11">
        <v>1976.59</v>
      </c>
      <c r="I85" s="12">
        <v>6163.47</v>
      </c>
      <c r="J85" s="10">
        <v>6076.14</v>
      </c>
      <c r="K85" s="11">
        <v>1976.57</v>
      </c>
      <c r="L85" s="12">
        <v>6240.85</v>
      </c>
    </row>
    <row r="86" spans="1:12" x14ac:dyDescent="0.25">
      <c r="A86" s="9">
        <v>14</v>
      </c>
      <c r="B86" s="4">
        <v>6</v>
      </c>
      <c r="C86" s="18" t="s">
        <v>210</v>
      </c>
      <c r="D86" s="10">
        <v>5991.78</v>
      </c>
      <c r="E86" s="11">
        <v>2036.01</v>
      </c>
      <c r="F86" s="12">
        <v>6161.44</v>
      </c>
      <c r="G86" s="10">
        <v>6178.72</v>
      </c>
      <c r="H86" s="11">
        <v>2035.89</v>
      </c>
      <c r="I86" s="12">
        <v>6348.37</v>
      </c>
      <c r="J86" s="10">
        <v>6258.43</v>
      </c>
      <c r="K86" s="11">
        <v>2035.87</v>
      </c>
      <c r="L86" s="12">
        <v>6428.08</v>
      </c>
    </row>
    <row r="87" spans="1:12" x14ac:dyDescent="0.25">
      <c r="A87" s="9">
        <v>15</v>
      </c>
      <c r="B87" s="4">
        <v>1</v>
      </c>
      <c r="C87" s="4" t="s">
        <v>211</v>
      </c>
      <c r="D87" s="10">
        <v>4596.6899999999996</v>
      </c>
      <c r="E87" s="11">
        <v>1561.96</v>
      </c>
      <c r="F87" s="12">
        <v>4726.8500000000004</v>
      </c>
      <c r="G87" s="10">
        <v>4794.3500000000004</v>
      </c>
      <c r="H87" s="11">
        <v>1579.74</v>
      </c>
      <c r="I87" s="12">
        <v>4925.99</v>
      </c>
      <c r="J87" s="10">
        <v>4880.6499999999996</v>
      </c>
      <c r="K87" s="11">
        <v>1587.68</v>
      </c>
      <c r="L87" s="12">
        <v>5012.95</v>
      </c>
    </row>
    <row r="88" spans="1:12" x14ac:dyDescent="0.25">
      <c r="A88" s="9">
        <v>15</v>
      </c>
      <c r="B88" s="4">
        <v>2</v>
      </c>
      <c r="C88" s="4" t="s">
        <v>212</v>
      </c>
      <c r="D88" s="10">
        <v>5023.8500000000004</v>
      </c>
      <c r="E88" s="11">
        <v>1707.1</v>
      </c>
      <c r="F88" s="12">
        <v>5166.1000000000004</v>
      </c>
      <c r="G88" s="10">
        <v>5180.59</v>
      </c>
      <c r="H88" s="11">
        <v>1707</v>
      </c>
      <c r="I88" s="12">
        <v>5322.84</v>
      </c>
      <c r="J88" s="10">
        <v>5247.42</v>
      </c>
      <c r="K88" s="11">
        <v>1706.99</v>
      </c>
      <c r="L88" s="12">
        <v>5389.66</v>
      </c>
    </row>
    <row r="89" spans="1:12" x14ac:dyDescent="0.25">
      <c r="A89" s="9">
        <v>15</v>
      </c>
      <c r="B89" s="4">
        <v>3</v>
      </c>
      <c r="C89" s="4" t="s">
        <v>213</v>
      </c>
      <c r="D89" s="10">
        <v>5209.41</v>
      </c>
      <c r="E89" s="11">
        <v>1770.16</v>
      </c>
      <c r="F89" s="12">
        <v>5356.92</v>
      </c>
      <c r="G89" s="10">
        <v>5371.94</v>
      </c>
      <c r="H89" s="11">
        <v>1770.05</v>
      </c>
      <c r="I89" s="12">
        <v>5519.44</v>
      </c>
      <c r="J89" s="10">
        <v>5441.24</v>
      </c>
      <c r="K89" s="11">
        <v>1770.04</v>
      </c>
      <c r="L89" s="12">
        <v>5588.74</v>
      </c>
    </row>
    <row r="90" spans="1:12" x14ac:dyDescent="0.25">
      <c r="A90" s="9">
        <v>15</v>
      </c>
      <c r="B90" s="4">
        <v>4</v>
      </c>
      <c r="C90" s="4" t="s">
        <v>214</v>
      </c>
      <c r="D90" s="10">
        <v>5868.47</v>
      </c>
      <c r="E90" s="11">
        <v>1994.11</v>
      </c>
      <c r="F90" s="12">
        <v>6034.64</v>
      </c>
      <c r="G90" s="10">
        <v>6051.57</v>
      </c>
      <c r="H90" s="11">
        <v>1993.99</v>
      </c>
      <c r="I90" s="12">
        <v>6217.73</v>
      </c>
      <c r="J90" s="10">
        <v>6129.64</v>
      </c>
      <c r="K90" s="11">
        <v>1993.97</v>
      </c>
      <c r="L90" s="12">
        <v>6295.8</v>
      </c>
    </row>
    <row r="91" spans="1:12" x14ac:dyDescent="0.25">
      <c r="A91" s="9">
        <v>15</v>
      </c>
      <c r="B91" s="4">
        <v>5</v>
      </c>
      <c r="C91" s="4" t="s">
        <v>215</v>
      </c>
      <c r="D91" s="10">
        <v>6367.55</v>
      </c>
      <c r="E91" s="11">
        <v>2163.69</v>
      </c>
      <c r="F91" s="12">
        <v>6547.85</v>
      </c>
      <c r="G91" s="10">
        <v>6566.22</v>
      </c>
      <c r="H91" s="11">
        <v>2163.5700000000002</v>
      </c>
      <c r="I91" s="12">
        <v>6746.51</v>
      </c>
      <c r="J91" s="10">
        <v>6650.92</v>
      </c>
      <c r="K91" s="11">
        <v>2163.54</v>
      </c>
      <c r="L91" s="12">
        <v>6831.21</v>
      </c>
    </row>
    <row r="92" spans="1:12" x14ac:dyDescent="0.25">
      <c r="A92" s="4">
        <v>15</v>
      </c>
      <c r="B92" s="4">
        <v>6</v>
      </c>
      <c r="C92" s="19" t="s">
        <v>216</v>
      </c>
      <c r="D92" s="10">
        <v>6558.57</v>
      </c>
      <c r="E92" s="11">
        <v>2228.6</v>
      </c>
      <c r="F92" s="12">
        <v>6744.28</v>
      </c>
      <c r="G92" s="10">
        <v>6763.2</v>
      </c>
      <c r="H92" s="11">
        <v>2228.4699999999998</v>
      </c>
      <c r="I92" s="12">
        <v>6948.9</v>
      </c>
      <c r="J92" s="10">
        <v>6850.45</v>
      </c>
      <c r="K92" s="11">
        <v>2228.4499999999998</v>
      </c>
      <c r="L92" s="12">
        <v>7036.15</v>
      </c>
    </row>
    <row r="93" spans="1:12" x14ac:dyDescent="0.25">
      <c r="A93" s="1" t="s">
        <v>217</v>
      </c>
      <c r="B93" s="1">
        <v>1</v>
      </c>
      <c r="C93" s="1" t="s">
        <v>218</v>
      </c>
      <c r="D93" s="10">
        <v>5702.11</v>
      </c>
      <c r="E93" s="11">
        <v>1937.58</v>
      </c>
      <c r="F93" s="12">
        <v>5863.57</v>
      </c>
      <c r="G93" s="10">
        <v>5880.02</v>
      </c>
      <c r="H93" s="11">
        <v>1937.47</v>
      </c>
      <c r="I93" s="12">
        <v>6041.47</v>
      </c>
      <c r="J93" s="10">
        <v>5955.87</v>
      </c>
      <c r="K93" s="11">
        <v>1937.44</v>
      </c>
      <c r="L93" s="12">
        <v>6117.32</v>
      </c>
    </row>
    <row r="94" spans="1:12" x14ac:dyDescent="0.25">
      <c r="A94" s="1" t="s">
        <v>217</v>
      </c>
      <c r="B94" s="1">
        <v>2</v>
      </c>
      <c r="C94" s="1" t="s">
        <v>219</v>
      </c>
      <c r="D94" s="10">
        <v>6329.14</v>
      </c>
      <c r="E94" s="11">
        <v>2150.64</v>
      </c>
      <c r="F94" s="12">
        <v>6508.35</v>
      </c>
      <c r="G94" s="10">
        <v>6526.61</v>
      </c>
      <c r="H94" s="11">
        <v>2150.52</v>
      </c>
      <c r="I94" s="12">
        <v>6705.82</v>
      </c>
      <c r="J94" s="10">
        <v>6610.8</v>
      </c>
      <c r="K94" s="11">
        <v>2150.4899999999998</v>
      </c>
      <c r="L94" s="12">
        <v>6790</v>
      </c>
    </row>
    <row r="95" spans="1:12" x14ac:dyDescent="0.25">
      <c r="A95" s="1" t="s">
        <v>217</v>
      </c>
      <c r="B95" s="1">
        <v>3</v>
      </c>
      <c r="C95" s="1" t="s">
        <v>220</v>
      </c>
      <c r="D95" s="10">
        <v>6924.22</v>
      </c>
      <c r="E95" s="11">
        <v>2352.85</v>
      </c>
      <c r="F95" s="12">
        <v>7120.29</v>
      </c>
      <c r="G95" s="10">
        <v>7140.26</v>
      </c>
      <c r="H95" s="11">
        <v>2352.7199999999998</v>
      </c>
      <c r="I95" s="12">
        <v>7336.32</v>
      </c>
      <c r="J95" s="10">
        <v>7232.37</v>
      </c>
      <c r="K95" s="11">
        <v>2352.69</v>
      </c>
      <c r="L95" s="12">
        <v>7428.42</v>
      </c>
    </row>
    <row r="96" spans="1:12" x14ac:dyDescent="0.25">
      <c r="A96" s="1" t="s">
        <v>217</v>
      </c>
      <c r="B96" s="1">
        <v>4</v>
      </c>
      <c r="C96" s="1" t="s">
        <v>221</v>
      </c>
      <c r="D96" s="10">
        <v>7314.52</v>
      </c>
      <c r="E96" s="11">
        <v>2485.4699999999998</v>
      </c>
      <c r="F96" s="12">
        <v>7521.64</v>
      </c>
      <c r="G96" s="10">
        <v>7542.73</v>
      </c>
      <c r="H96" s="11">
        <v>2485.33</v>
      </c>
      <c r="I96" s="12">
        <v>7749.84</v>
      </c>
      <c r="J96" s="10">
        <v>7640.03</v>
      </c>
      <c r="K96" s="11">
        <v>2485.3000000000002</v>
      </c>
      <c r="L96" s="12">
        <v>7847.13</v>
      </c>
    </row>
    <row r="97" spans="1:18" x14ac:dyDescent="0.25">
      <c r="A97" s="3" t="s">
        <v>217</v>
      </c>
      <c r="B97" s="3">
        <v>5</v>
      </c>
      <c r="C97" s="3" t="s">
        <v>222</v>
      </c>
      <c r="D97" s="20">
        <v>7410.52</v>
      </c>
      <c r="E97" s="21">
        <v>2518.09</v>
      </c>
      <c r="F97" s="22">
        <v>7620.36</v>
      </c>
      <c r="G97" s="20">
        <v>7641.73</v>
      </c>
      <c r="H97" s="21">
        <v>2517.9499999999998</v>
      </c>
      <c r="I97" s="22">
        <v>7851.55</v>
      </c>
      <c r="J97" s="20">
        <v>7740.31</v>
      </c>
      <c r="K97" s="21">
        <v>2517.92</v>
      </c>
      <c r="L97" s="22">
        <v>7950.13</v>
      </c>
      <c r="M97" s="146"/>
      <c r="N97" s="146"/>
      <c r="O97" s="146"/>
      <c r="P97" s="146"/>
      <c r="Q97" s="146"/>
      <c r="R97" s="146"/>
    </row>
    <row r="108" spans="1:18" s="11" customFormat="1" x14ac:dyDescent="0.25">
      <c r="A108" s="1"/>
      <c r="B108" s="1"/>
      <c r="C108" s="176" t="s">
        <v>245</v>
      </c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  <c r="R108" s="146"/>
    </row>
    <row r="109" spans="1:18" s="11" customFormat="1" x14ac:dyDescent="0.25">
      <c r="A109" s="1"/>
      <c r="B109" s="1"/>
      <c r="C109" s="1" t="s">
        <v>246</v>
      </c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</row>
    <row r="110" spans="1:18" s="11" customFormat="1" x14ac:dyDescent="0.25">
      <c r="A110" s="1"/>
      <c r="B110" s="1"/>
      <c r="C110" s="1" t="s">
        <v>247</v>
      </c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</row>
    <row r="111" spans="1:18" s="11" customFormat="1" x14ac:dyDescent="0.25">
      <c r="A111" s="1"/>
      <c r="B111" s="1"/>
      <c r="C111" s="1" t="s">
        <v>248</v>
      </c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</row>
    <row r="112" spans="1:18" s="11" customFormat="1" x14ac:dyDescent="0.25">
      <c r="A112" s="1"/>
      <c r="B112" s="1"/>
      <c r="C112" s="1" t="s">
        <v>249</v>
      </c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</row>
    <row r="113" spans="1:18" s="11" customFormat="1" x14ac:dyDescent="0.25">
      <c r="A113" s="1"/>
      <c r="B113" s="1"/>
      <c r="C113" s="1" t="s">
        <v>250</v>
      </c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</row>
  </sheetData>
  <mergeCells count="6">
    <mergeCell ref="J1:L1"/>
    <mergeCell ref="A1:A2"/>
    <mergeCell ref="B1:B2"/>
    <mergeCell ref="C1:C2"/>
    <mergeCell ref="D1:F1"/>
    <mergeCell ref="G1:I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"/>
  <dimension ref="A1:J86"/>
  <sheetViews>
    <sheetView workbookViewId="0">
      <selection activeCell="A2" sqref="A2"/>
    </sheetView>
  </sheetViews>
  <sheetFormatPr baseColWidth="10" defaultColWidth="11.42578125" defaultRowHeight="15" x14ac:dyDescent="0.25"/>
  <cols>
    <col min="2" max="3" width="5" bestFit="1" customWidth="1"/>
    <col min="4" max="5" width="25.42578125" customWidth="1"/>
    <col min="6" max="6" width="16.85546875" customWidth="1"/>
    <col min="9" max="9" width="9.85546875" customWidth="1"/>
  </cols>
  <sheetData>
    <row r="1" spans="1:10" x14ac:dyDescent="0.25">
      <c r="A1" s="146" t="s">
        <v>251</v>
      </c>
      <c r="B1" s="271" t="s">
        <v>252</v>
      </c>
      <c r="C1" s="271"/>
      <c r="D1" s="138" t="s">
        <v>253</v>
      </c>
      <c r="E1" s="138" t="s">
        <v>254</v>
      </c>
      <c r="F1" s="138" t="s">
        <v>107</v>
      </c>
      <c r="G1" s="146"/>
      <c r="H1" s="138" t="s">
        <v>255</v>
      </c>
      <c r="I1" s="146"/>
      <c r="J1" s="146"/>
    </row>
    <row r="2" spans="1:10" ht="15" customHeight="1" x14ac:dyDescent="0.25">
      <c r="A2" s="166"/>
      <c r="B2" s="146" t="e">
        <f>YEAR(#REF!)</f>
        <v>#REF!</v>
      </c>
      <c r="C2" s="146" t="e">
        <f>YEAR(#REF!)</f>
        <v>#REF!</v>
      </c>
      <c r="D2" s="137" t="s">
        <v>256</v>
      </c>
      <c r="E2" s="137" t="s">
        <v>257</v>
      </c>
      <c r="F2" s="151" t="s">
        <v>109</v>
      </c>
      <c r="G2" s="146"/>
      <c r="H2" s="146" t="s">
        <v>258</v>
      </c>
      <c r="I2" s="160">
        <v>7.2999999999999995E-2</v>
      </c>
      <c r="J2" s="146"/>
    </row>
    <row r="3" spans="1:10" ht="15" customHeight="1" x14ac:dyDescent="0.25">
      <c r="A3" s="146" t="s">
        <v>259</v>
      </c>
      <c r="B3" s="146" t="e">
        <f>IF(YEAR(#REF!+370)&lt;YEAR(#REF!),YEAR(#REF!+370),YEAR(#REF!))</f>
        <v>#REF!</v>
      </c>
      <c r="C3" s="146"/>
      <c r="D3" s="137" t="s">
        <v>260</v>
      </c>
      <c r="E3" s="137" t="s">
        <v>261</v>
      </c>
      <c r="F3" s="151" t="s">
        <v>110</v>
      </c>
      <c r="G3" s="146"/>
      <c r="H3" s="146" t="s">
        <v>262</v>
      </c>
      <c r="I3" s="160">
        <v>1.525E-2</v>
      </c>
      <c r="J3" s="146"/>
    </row>
    <row r="4" spans="1:10" ht="15" customHeight="1" x14ac:dyDescent="0.25">
      <c r="A4" s="146"/>
      <c r="B4" s="146" t="e">
        <f>IF(YEAR(#REF!+740)&lt;YEAR(#REF!),YEAR(#REF!+740),YEAR(#REF!))</f>
        <v>#REF!</v>
      </c>
      <c r="C4" s="146"/>
      <c r="D4" s="137" t="s">
        <v>263</v>
      </c>
      <c r="E4" s="146" t="s">
        <v>264</v>
      </c>
      <c r="F4" s="151" t="s">
        <v>111</v>
      </c>
      <c r="G4" s="146"/>
      <c r="H4" s="146" t="s">
        <v>265</v>
      </c>
      <c r="I4" s="160">
        <v>9.2999999999999999E-2</v>
      </c>
      <c r="J4" s="146"/>
    </row>
    <row r="5" spans="1:10" ht="15" customHeight="1" x14ac:dyDescent="0.25">
      <c r="A5" s="146"/>
      <c r="B5" s="146" t="e">
        <f>IF(YEAR(#REF!+1110)&lt;YEAR(#REF!),YEAR(#REF!+1110),YEAR(#REF!))</f>
        <v>#REF!</v>
      </c>
      <c r="C5" s="146"/>
      <c r="D5" s="137" t="s">
        <v>266</v>
      </c>
      <c r="E5" s="146" t="s">
        <v>267</v>
      </c>
      <c r="F5" s="151" t="s">
        <v>112</v>
      </c>
      <c r="G5" s="146"/>
      <c r="H5" s="146" t="s">
        <v>268</v>
      </c>
      <c r="I5" s="160">
        <v>1.2500000000000001E-2</v>
      </c>
      <c r="J5" s="146"/>
    </row>
    <row r="6" spans="1:10" ht="15" customHeight="1" x14ac:dyDescent="0.25">
      <c r="A6" s="146"/>
      <c r="B6" s="146" t="e">
        <f>IF(YEAR(#REF!+1480)&lt;YEAR(#REF!),YEAR(#REF!+1480),YEAR(#REF!))</f>
        <v>#REF!</v>
      </c>
      <c r="C6" s="146"/>
      <c r="D6" s="137" t="s">
        <v>269</v>
      </c>
      <c r="E6" s="137" t="s">
        <v>270</v>
      </c>
      <c r="F6" s="151" t="s">
        <v>113</v>
      </c>
      <c r="G6" s="146"/>
      <c r="H6" s="146" t="s">
        <v>271</v>
      </c>
      <c r="I6" s="160">
        <v>5.9999999999999995E-4</v>
      </c>
      <c r="J6" s="146"/>
    </row>
    <row r="7" spans="1:10" ht="15" customHeight="1" x14ac:dyDescent="0.25">
      <c r="A7" s="146"/>
      <c r="B7" s="11"/>
      <c r="C7" s="146"/>
      <c r="D7" s="146"/>
      <c r="E7" s="137" t="s">
        <v>272</v>
      </c>
      <c r="F7" s="151" t="s">
        <v>114</v>
      </c>
      <c r="G7" s="146"/>
      <c r="H7" s="146" t="s">
        <v>273</v>
      </c>
      <c r="I7" s="160">
        <v>5.0000000000000001E-3</v>
      </c>
      <c r="J7" s="146"/>
    </row>
    <row r="8" spans="1:10" ht="15" customHeight="1" x14ac:dyDescent="0.25">
      <c r="A8" s="146"/>
      <c r="B8" s="146"/>
      <c r="C8" s="146"/>
      <c r="D8" s="146"/>
      <c r="E8" s="137" t="s">
        <v>274</v>
      </c>
      <c r="F8" s="151" t="s">
        <v>114</v>
      </c>
      <c r="G8" s="146"/>
      <c r="H8" s="162" t="s">
        <v>275</v>
      </c>
      <c r="I8" s="163">
        <f>SUM(I2:I7)</f>
        <v>0.19935</v>
      </c>
      <c r="J8" s="161">
        <f>ROUNDUP(I8,1)+1%</f>
        <v>0.21000000000000002</v>
      </c>
    </row>
    <row r="9" spans="1:10" ht="15" customHeight="1" x14ac:dyDescent="0.25">
      <c r="A9" s="146"/>
      <c r="B9" s="146"/>
      <c r="C9" s="146"/>
      <c r="D9" s="146"/>
      <c r="E9" s="137" t="s">
        <v>276</v>
      </c>
      <c r="F9" s="151" t="s">
        <v>115</v>
      </c>
      <c r="G9" s="146"/>
      <c r="H9" s="146"/>
      <c r="I9" s="146"/>
      <c r="J9" s="146"/>
    </row>
    <row r="10" spans="1:10" ht="15" customHeight="1" x14ac:dyDescent="0.25">
      <c r="A10" s="146"/>
      <c r="B10" s="146"/>
      <c r="C10" s="146"/>
      <c r="D10" s="146"/>
      <c r="E10" s="137" t="s">
        <v>277</v>
      </c>
      <c r="F10" s="151" t="s">
        <v>278</v>
      </c>
      <c r="G10" s="146"/>
      <c r="H10" s="164" t="s">
        <v>279</v>
      </c>
      <c r="I10" s="165">
        <f>1*4.73*1.94%/10</f>
        <v>9.1762000000000007E-3</v>
      </c>
      <c r="J10" s="161">
        <f>ROUNDUP(I10,2)</f>
        <v>0.01</v>
      </c>
    </row>
    <row r="11" spans="1:10" ht="15" customHeight="1" x14ac:dyDescent="0.25">
      <c r="A11" s="146"/>
      <c r="B11" s="146"/>
      <c r="C11" s="146"/>
      <c r="D11" s="146"/>
      <c r="E11" s="137" t="s">
        <v>280</v>
      </c>
      <c r="F11" s="151" t="s">
        <v>117</v>
      </c>
      <c r="G11" s="146"/>
      <c r="H11" s="146"/>
      <c r="I11" s="146"/>
      <c r="J11" s="146"/>
    </row>
    <row r="12" spans="1:10" ht="15" customHeight="1" x14ac:dyDescent="0.25">
      <c r="A12" s="146"/>
      <c r="B12" s="146"/>
      <c r="C12" s="146"/>
      <c r="D12" s="146"/>
      <c r="E12" s="137" t="s">
        <v>281</v>
      </c>
      <c r="F12" s="151" t="s">
        <v>282</v>
      </c>
      <c r="G12" s="146"/>
      <c r="H12" s="146"/>
      <c r="I12" s="146"/>
      <c r="J12" s="146"/>
    </row>
    <row r="13" spans="1:10" ht="15" customHeight="1" x14ac:dyDescent="0.25">
      <c r="A13" s="146"/>
      <c r="B13" s="146"/>
      <c r="C13" s="146"/>
      <c r="D13" s="146"/>
      <c r="E13" s="137" t="s">
        <v>283</v>
      </c>
      <c r="F13" s="151" t="s">
        <v>119</v>
      </c>
      <c r="G13" s="146"/>
      <c r="H13" s="146"/>
      <c r="I13" s="146"/>
      <c r="J13" s="146"/>
    </row>
    <row r="14" spans="1:10" ht="15" customHeight="1" x14ac:dyDescent="0.25">
      <c r="A14" s="146"/>
      <c r="B14" s="146"/>
      <c r="C14" s="146"/>
      <c r="D14" s="146"/>
      <c r="E14" s="137" t="s">
        <v>284</v>
      </c>
      <c r="F14" s="151" t="s">
        <v>285</v>
      </c>
      <c r="G14" s="146"/>
      <c r="H14" s="146"/>
      <c r="I14" s="146"/>
      <c r="J14" s="146"/>
    </row>
    <row r="15" spans="1:10" ht="15" customHeight="1" x14ac:dyDescent="0.25">
      <c r="A15" s="146"/>
      <c r="B15" s="146"/>
      <c r="C15" s="146"/>
      <c r="D15" s="146"/>
      <c r="E15" s="146"/>
      <c r="F15" s="151" t="s">
        <v>286</v>
      </c>
      <c r="G15" s="146"/>
      <c r="H15" s="146"/>
      <c r="I15" s="146"/>
      <c r="J15" s="146"/>
    </row>
    <row r="16" spans="1:10" ht="15" customHeight="1" x14ac:dyDescent="0.25">
      <c r="A16" s="146"/>
      <c r="B16" s="146"/>
      <c r="C16" s="146"/>
      <c r="D16" s="146"/>
      <c r="E16" s="137" t="s">
        <v>287</v>
      </c>
      <c r="F16" s="151"/>
      <c r="G16" s="146"/>
      <c r="H16" s="146"/>
      <c r="I16" s="146"/>
      <c r="J16" s="146"/>
    </row>
    <row r="17" spans="2:6" x14ac:dyDescent="0.25">
      <c r="B17" s="146"/>
      <c r="C17" s="146"/>
      <c r="D17" s="2"/>
      <c r="E17" s="137" t="s">
        <v>288</v>
      </c>
      <c r="F17" s="151"/>
    </row>
    <row r="18" spans="2:6" x14ac:dyDescent="0.25">
      <c r="B18" s="11"/>
      <c r="C18" s="146"/>
      <c r="D18" s="2"/>
      <c r="E18" s="137" t="s">
        <v>289</v>
      </c>
      <c r="F18" s="151"/>
    </row>
    <row r="19" spans="2:6" x14ac:dyDescent="0.25">
      <c r="B19" s="11"/>
      <c r="C19" s="146"/>
      <c r="D19" s="2"/>
      <c r="E19" s="146"/>
      <c r="F19" s="151"/>
    </row>
    <row r="20" spans="2:6" x14ac:dyDescent="0.25">
      <c r="B20" s="11"/>
      <c r="C20" s="146"/>
      <c r="D20" s="2"/>
      <c r="E20" s="146"/>
      <c r="F20" s="151"/>
    </row>
    <row r="21" spans="2:6" x14ac:dyDescent="0.25">
      <c r="B21" s="11"/>
      <c r="C21" s="146"/>
      <c r="D21" s="2"/>
      <c r="E21" s="11"/>
      <c r="F21" s="151"/>
    </row>
    <row r="22" spans="2:6" x14ac:dyDescent="0.25">
      <c r="B22" s="11"/>
      <c r="C22" s="146"/>
      <c r="D22" s="2"/>
      <c r="E22" s="2"/>
      <c r="F22" s="151"/>
    </row>
    <row r="23" spans="2:6" x14ac:dyDescent="0.25">
      <c r="B23" s="11"/>
      <c r="C23" s="146"/>
      <c r="D23" s="2"/>
      <c r="E23" s="146"/>
      <c r="F23" s="151"/>
    </row>
    <row r="24" spans="2:6" x14ac:dyDescent="0.25">
      <c r="B24" s="11"/>
      <c r="C24" s="146"/>
      <c r="D24" s="2"/>
      <c r="E24" s="146"/>
      <c r="F24" s="146"/>
    </row>
    <row r="25" spans="2:6" x14ac:dyDescent="0.25">
      <c r="B25" s="11"/>
      <c r="C25" s="146"/>
      <c r="D25" s="2"/>
      <c r="E25" s="146"/>
      <c r="F25" s="146"/>
    </row>
    <row r="26" spans="2:6" x14ac:dyDescent="0.25">
      <c r="B26" s="11"/>
      <c r="C26" s="146"/>
      <c r="D26" s="2"/>
      <c r="E26" s="2"/>
      <c r="F26" s="146"/>
    </row>
    <row r="27" spans="2:6" x14ac:dyDescent="0.25">
      <c r="B27" s="11"/>
      <c r="C27" s="146"/>
      <c r="D27" s="2"/>
      <c r="E27" s="2"/>
      <c r="F27" s="146"/>
    </row>
    <row r="28" spans="2:6" x14ac:dyDescent="0.25">
      <c r="B28" s="11"/>
      <c r="C28" s="146"/>
      <c r="D28" s="2"/>
      <c r="E28" s="2"/>
      <c r="F28" s="146"/>
    </row>
    <row r="29" spans="2:6" x14ac:dyDescent="0.25">
      <c r="B29" s="11"/>
      <c r="C29" s="146"/>
      <c r="D29" s="2"/>
      <c r="E29" s="2"/>
      <c r="F29" s="146"/>
    </row>
    <row r="30" spans="2:6" x14ac:dyDescent="0.25">
      <c r="B30" s="11"/>
      <c r="C30" s="146"/>
      <c r="D30" s="146"/>
      <c r="E30" s="146"/>
      <c r="F30" s="146"/>
    </row>
    <row r="31" spans="2:6" x14ac:dyDescent="0.25">
      <c r="B31" s="11"/>
      <c r="C31" s="146"/>
      <c r="D31" s="146"/>
      <c r="E31" s="146"/>
      <c r="F31" s="146"/>
    </row>
    <row r="32" spans="2:6" x14ac:dyDescent="0.25">
      <c r="B32" s="11"/>
      <c r="C32" s="146"/>
      <c r="D32" s="146"/>
      <c r="E32" s="146"/>
      <c r="F32" s="146"/>
    </row>
    <row r="33" spans="2:2" x14ac:dyDescent="0.25">
      <c r="B33" s="11"/>
    </row>
    <row r="34" spans="2:2" x14ac:dyDescent="0.25">
      <c r="B34" s="11"/>
    </row>
    <row r="35" spans="2:2" x14ac:dyDescent="0.25">
      <c r="B35" s="11"/>
    </row>
    <row r="36" spans="2:2" x14ac:dyDescent="0.25">
      <c r="B36" s="11"/>
    </row>
    <row r="37" spans="2:2" x14ac:dyDescent="0.25">
      <c r="B37" s="11"/>
    </row>
    <row r="38" spans="2:2" x14ac:dyDescent="0.25">
      <c r="B38" s="11"/>
    </row>
    <row r="39" spans="2:2" x14ac:dyDescent="0.25">
      <c r="B39" s="11"/>
    </row>
    <row r="40" spans="2:2" x14ac:dyDescent="0.25">
      <c r="B40" s="11"/>
    </row>
    <row r="41" spans="2:2" x14ac:dyDescent="0.25">
      <c r="B41" s="11"/>
    </row>
    <row r="42" spans="2:2" x14ac:dyDescent="0.25">
      <c r="B42" s="11"/>
    </row>
    <row r="43" spans="2:2" x14ac:dyDescent="0.25">
      <c r="B43" s="11"/>
    </row>
    <row r="44" spans="2:2" x14ac:dyDescent="0.25">
      <c r="B44" s="11"/>
    </row>
    <row r="45" spans="2:2" x14ac:dyDescent="0.25">
      <c r="B45" s="11"/>
    </row>
    <row r="46" spans="2:2" x14ac:dyDescent="0.25">
      <c r="B46" s="11"/>
    </row>
    <row r="47" spans="2:2" x14ac:dyDescent="0.25">
      <c r="B47" s="11"/>
    </row>
    <row r="48" spans="2:2" x14ac:dyDescent="0.25">
      <c r="B48" s="11"/>
    </row>
    <row r="49" spans="2:2" x14ac:dyDescent="0.25">
      <c r="B49" s="11"/>
    </row>
    <row r="50" spans="2:2" x14ac:dyDescent="0.25">
      <c r="B50" s="11"/>
    </row>
    <row r="51" spans="2:2" x14ac:dyDescent="0.25">
      <c r="B51" s="11"/>
    </row>
    <row r="52" spans="2:2" x14ac:dyDescent="0.25">
      <c r="B52" s="11"/>
    </row>
    <row r="53" spans="2:2" x14ac:dyDescent="0.25">
      <c r="B53" s="11"/>
    </row>
    <row r="54" spans="2:2" x14ac:dyDescent="0.25">
      <c r="B54" s="11"/>
    </row>
    <row r="55" spans="2:2" x14ac:dyDescent="0.25">
      <c r="B55" s="11"/>
    </row>
    <row r="56" spans="2:2" x14ac:dyDescent="0.25">
      <c r="B56" s="11"/>
    </row>
    <row r="57" spans="2:2" x14ac:dyDescent="0.25">
      <c r="B57" s="11"/>
    </row>
    <row r="58" spans="2:2" x14ac:dyDescent="0.25">
      <c r="B58" s="11"/>
    </row>
    <row r="59" spans="2:2" x14ac:dyDescent="0.25">
      <c r="B59" s="11"/>
    </row>
    <row r="60" spans="2:2" x14ac:dyDescent="0.25">
      <c r="B60" s="11"/>
    </row>
    <row r="61" spans="2:2" x14ac:dyDescent="0.25">
      <c r="B61" s="11"/>
    </row>
    <row r="62" spans="2:2" x14ac:dyDescent="0.25">
      <c r="B62" s="11"/>
    </row>
    <row r="63" spans="2:2" x14ac:dyDescent="0.25">
      <c r="B63" s="11"/>
    </row>
    <row r="64" spans="2:2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</sheetData>
  <sortState xmlns:xlrd2="http://schemas.microsoft.com/office/spreadsheetml/2017/richdata2" ref="F2:F13">
    <sortCondition ref="F2:F13"/>
  </sortState>
  <mergeCells count="1">
    <mergeCell ref="B1:C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4EABE4B3357C448F7F467F017779D7" ma:contentTypeVersion="14" ma:contentTypeDescription="Ein neues Dokument erstellen." ma:contentTypeScope="" ma:versionID="16cb5f6be0911599a02e72913e1bebd4">
  <xsd:schema xmlns:xsd="http://www.w3.org/2001/XMLSchema" xmlns:xs="http://www.w3.org/2001/XMLSchema" xmlns:p="http://schemas.microsoft.com/office/2006/metadata/properties" xmlns:ns2="8019f48a-c245-4f1f-9dd6-251f5991f798" xmlns:ns3="dc3b3737-cf21-4e83-ab4e-9e3acd675d72" xmlns:ns4="573c1249-f632-4ced-aa1b-c38e82cb498d" targetNamespace="http://schemas.microsoft.com/office/2006/metadata/properties" ma:root="true" ma:fieldsID="6b69b3a57dfa09f249ccc97a163c0956" ns2:_="" ns3:_="" ns4:_="">
    <xsd:import namespace="8019f48a-c245-4f1f-9dd6-251f5991f798"/>
    <xsd:import namespace="dc3b3737-cf21-4e83-ab4e-9e3acd675d72"/>
    <xsd:import namespace="573c1249-f632-4ced-aa1b-c38e82cb49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19f48a-c245-4f1f-9dd6-251f5991f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bd525000-7cc9-4a7c-a577-1d7c2492a6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b3737-cf21-4e83-ab4e-9e3acd675d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3c1249-f632-4ced-aa1b-c38e82cb498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1140b04a-32d9-4630-bd1d-0ad07ab93575}" ma:internalName="TaxCatchAll" ma:showField="CatchAllData" ma:web="dc3b3737-cf21-4e83-ab4e-9e3acd675d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c3b3737-cf21-4e83-ab4e-9e3acd675d72">
      <UserInfo>
        <DisplayName>Michaela Rentl</DisplayName>
        <AccountId>229</AccountId>
        <AccountType/>
      </UserInfo>
    </SharedWithUsers>
    <TaxCatchAll xmlns="573c1249-f632-4ced-aa1b-c38e82cb498d" xsi:nil="true"/>
    <lcf76f155ced4ddcb4097134ff3c332f xmlns="8019f48a-c245-4f1f-9dd6-251f5991f79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80B836-7C93-4E49-8CF6-4754422E62BF}"/>
</file>

<file path=customXml/itemProps2.xml><?xml version="1.0" encoding="utf-8"?>
<ds:datastoreItem xmlns:ds="http://schemas.openxmlformats.org/officeDocument/2006/customXml" ds:itemID="{B561E300-081F-42B3-8E1D-7A1EA8D870D4}">
  <ds:schemaRefs>
    <ds:schemaRef ds:uri="http://schemas.microsoft.com/office/2006/metadata/properties"/>
    <ds:schemaRef ds:uri="http://schemas.microsoft.com/office/infopath/2007/PartnerControls"/>
    <ds:schemaRef ds:uri="dc3b3737-cf21-4e83-ab4e-9e3acd675d72"/>
  </ds:schemaRefs>
</ds:datastoreItem>
</file>

<file path=customXml/itemProps3.xml><?xml version="1.0" encoding="utf-8"?>
<ds:datastoreItem xmlns:ds="http://schemas.openxmlformats.org/officeDocument/2006/customXml" ds:itemID="{A28AA4A6-2A51-411D-95A2-50BEF79007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Aufgabenplan</vt:lpstr>
      <vt:lpstr>Personalplanung</vt:lpstr>
      <vt:lpstr>Tätigkeitsbeschreibung</vt:lpstr>
      <vt:lpstr>Finanzplan</vt:lpstr>
      <vt:lpstr>Mietdaten</vt:lpstr>
      <vt:lpstr>TVöD Bund</vt:lpstr>
      <vt:lpstr>TV-L allgemein</vt:lpstr>
      <vt:lpstr>Datenblatt</vt:lpstr>
      <vt:lpstr>Tätigkeitsbeschreibung!Druckbereich</vt:lpstr>
      <vt:lpstr>Aufgabenplan!Text2</vt:lpstr>
      <vt:lpstr>Finanzplan!Text2</vt:lpstr>
      <vt:lpstr>Aufgabenplan!Text3</vt:lpstr>
      <vt:lpstr>Finanzplan!Text3</vt:lpstr>
    </vt:vector>
  </TitlesOfParts>
  <Manager/>
  <Company>SenBJW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Franziska Wendt</dc:creator>
  <cp:keywords/>
  <dc:description/>
  <cp:lastModifiedBy>Sabine Käferstein</cp:lastModifiedBy>
  <cp:revision/>
  <dcterms:created xsi:type="dcterms:W3CDTF">2016-03-31T07:20:17Z</dcterms:created>
  <dcterms:modified xsi:type="dcterms:W3CDTF">2021-11-18T13:42:53Z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0x010100454EABE4B3357C448F7F467F017779D7</vt:lpwstr>
  </property>
  <property fmtid="{D5CDD505-2E9C-101B-9397-08002B2CF9AE}" pid="3" name="_dlc_DocIdItemGuid">
    <vt:lpwstr>b7214296-ab11-46bf-8ffb-00356fe10ee5</vt:lpwstr>
  </property>
  <property fmtid="{D5CDD505-2E9C-101B-9397-08002B2CF9AE}" pid="4" name="MediaServiceImageTags">
    <vt:lpwstr/>
  </property>
</Properties>
</file>